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295" windowHeight="6435" tabRatio="813" activeTab="0"/>
  </bookViews>
  <sheets>
    <sheet name="Электросварка" sheetId="1" r:id="rId1"/>
    <sheet name="Инверторы" sheetId="2" r:id="rId2"/>
    <sheet name="Газосварка" sheetId="3" r:id="rId3"/>
    <sheet name="Электроды ЛЭЗ" sheetId="4" r:id="rId4"/>
    <sheet name="Электроды СЗСМ" sheetId="5" r:id="rId5"/>
    <sheet name="Кабель провод" sheetId="6" r:id="rId6"/>
    <sheet name="Сварочная проволока" sheetId="7" r:id="rId7"/>
    <sheet name="Средства защиты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xcel_BuiltIn__FilterDatabase_1">#REF!</definedName>
    <definedName name="Excel_BuiltIn__FilterDatabase_1_10">#REF!</definedName>
    <definedName name="Excel_BuiltIn__FilterDatabase_1_4">#REF!</definedName>
    <definedName name="Excel_BuiltIn__FilterDatabase_1_4_10">#REF!</definedName>
    <definedName name="Excel_BuiltIn__FilterDatabase_3">#REF!</definedName>
    <definedName name="Excel_BuiltIn__FilterDatabase_3_3">#REF!</definedName>
    <definedName name="Excel_BuiltIn_Print_Area_1">#REF!</definedName>
    <definedName name="Excel_BuiltIn_Print_Area_1_10">#REF!</definedName>
    <definedName name="Excel_BuiltIn_Print_Area_1_4">#REF!</definedName>
    <definedName name="Excel_BuiltIn_Print_Area_1_4_10">#REF!</definedName>
    <definedName name="Excel_BuiltIn_Print_Area_10">#REF!</definedName>
    <definedName name="Excel_BuiltIn_Print_Area_101">#REF!</definedName>
    <definedName name="Excel_BuiltIn_Print_Area_10_10">#REF!</definedName>
    <definedName name="Excel_BuiltIn_Print_Area_11">#REF!</definedName>
    <definedName name="Excel_BuiltIn_Print_Area_111">#REF!</definedName>
    <definedName name="Excel_BuiltIn_Print_Area_11_11">#REF!</definedName>
    <definedName name="Excel_BuiltIn_Print_Area_11_11_11">#REF!</definedName>
    <definedName name="Excel_BuiltIn_Print_Area_12">#REF!</definedName>
    <definedName name="Excel_BuiltIn_Print_Area_121">#REF!</definedName>
    <definedName name="Excel_BuiltIn_Print_Area_12_10">NA()</definedName>
    <definedName name="Excel_BuiltIn_Print_Area_12_12">#REF!</definedName>
    <definedName name="Excel_BuiltIn_Print_Area_12_12_12">#REF!</definedName>
    <definedName name="Excel_BuiltIn_Print_Area_12_13">#REF!</definedName>
    <definedName name="Excel_BuiltIn_Print_Area_12_13_12">#REF!</definedName>
    <definedName name="Excel_BuiltIn_Print_Area_12_14">#REF!</definedName>
    <definedName name="Excel_BuiltIn_Print_Area_12_14_12">#REF!</definedName>
    <definedName name="Excel_BuiltIn_Print_Area_12_15">#REF!</definedName>
    <definedName name="Excel_BuiltIn_Print_Area_12_15_12">#REF!</definedName>
    <definedName name="Excel_BuiltIn_Print_Area_12_16">#REF!</definedName>
    <definedName name="Excel_BuiltIn_Print_Area_12_16_12">#REF!</definedName>
    <definedName name="Excel_BuiltIn_Print_Area_13">#REF!</definedName>
    <definedName name="Excel_BuiltIn_Print_Area_131">#REF!</definedName>
    <definedName name="Excel_BuiltIn_Print_Area_13_13">#REF!</definedName>
    <definedName name="Excel_BuiltIn_Print_Area_13_13_13">#REF!</definedName>
    <definedName name="Excel_BuiltIn_Print_Area_14">#REF!</definedName>
    <definedName name="Excel_BuiltIn_Print_Area_141">#REF!</definedName>
    <definedName name="Excel_BuiltIn_Print_Area_14_14">#REF!</definedName>
    <definedName name="Excel_BuiltIn_Print_Area_14_14_14">#REF!</definedName>
    <definedName name="Excel_BuiltIn_Print_Area_15">#REF!</definedName>
    <definedName name="Excel_BuiltIn_Print_Area_151">#REF!</definedName>
    <definedName name="Excel_BuiltIn_Print_Area_15_15">#REF!</definedName>
    <definedName name="Excel_BuiltIn_Print_Area_15_15_15">#REF!</definedName>
    <definedName name="Excel_BuiltIn_Print_Area_16">#REF!</definedName>
    <definedName name="Excel_BuiltIn_Print_Area_161">#REF!</definedName>
    <definedName name="Excel_BuiltIn_Print_Area_16_16">#REF!</definedName>
    <definedName name="Excel_BuiltIn_Print_Area_16_16_16">#REF!</definedName>
    <definedName name="Excel_BuiltIn_Print_Area_2">#REF!</definedName>
    <definedName name="Excel_BuiltIn_Print_Area_2_10">#REF!</definedName>
    <definedName name="Excel_BuiltIn_Print_Area_2_4">#REF!</definedName>
    <definedName name="Excel_BuiltIn_Print_Area_2_4_10">#REF!</definedName>
    <definedName name="Excel_BuiltIn_Print_Area_3">#REF!</definedName>
    <definedName name="Excel_BuiltIn_Print_Area_31">#REF!</definedName>
    <definedName name="Excel_BuiltIn_Print_Area_3_1">#REF!</definedName>
    <definedName name="Excel_BuiltIn_Print_Area_3_10">#REF!</definedName>
    <definedName name="Excel_BuiltIn_Print_Area_3_11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16">#REF!</definedName>
    <definedName name="Excel_BuiltIn_Print_Area_3_4">#REF!</definedName>
    <definedName name="Excel_BuiltIn_Print_Area_3_4_10">#REF!</definedName>
    <definedName name="Excel_BuiltIn_Print_Area_3_8">#REF!</definedName>
    <definedName name="Excel_BuiltIn_Print_Area_3_9">#REF!</definedName>
    <definedName name="Excel_BuiltIn_Print_Area_4">#REF!</definedName>
    <definedName name="Excel_BuiltIn_Print_Area_6">#REF!</definedName>
    <definedName name="Excel_BuiltIn_Print_Area_8">#REF!</definedName>
    <definedName name="Excel_BuiltIn_Print_Area_81">#REF!</definedName>
    <definedName name="Excel_BuiltIn_Print_Area_8_8">#REF!</definedName>
    <definedName name="Excel_BuiltIn_Print_Area_8_8_8">#REF!</definedName>
    <definedName name="Excel_BuiltIn_Print_Area_9">#REF!</definedName>
    <definedName name="Excel_BuiltIn_Print_Area_91">#REF!</definedName>
    <definedName name="Excel_BuiltIn_Print_Area_9_9">#REF!</definedName>
    <definedName name="Excel_BuiltIn_Print_Area_9_9_9">#REF!</definedName>
    <definedName name="Z_32BE0561_3E43_11D1_AA21_0080C83F6713_.wvu.FilterData" hidden="1">#REF!</definedName>
    <definedName name="Z_32BE0561_3E43_11D1_AA21_0080C83F6713_.wvu.Rows" hidden="1">#REF!</definedName>
    <definedName name="Z_361DAB21_3E43_11D1_9921_000021579852_.wvu.FilterData" hidden="1">#REF!</definedName>
    <definedName name="Z_6DAEFF01_3E3C_11D1_9921_000021579852_.wvu.FilterData" hidden="1">#REF!</definedName>
    <definedName name="Z_6DAEFF01_3E3C_11D1_9921_000021579852_.wvu.Rows" hidden="1">#REF!</definedName>
    <definedName name="Z_7F3F38C1_B38F_11D1_B73A_0080C83F5DB9_.wvu.FilterData" hidden="1">#REF!</definedName>
    <definedName name="Z_FFFC2740_8329_11D4_889F_00A0245D59D7_.wvu.PrintArea" localSheetId="2" hidden="1">'Газосварка'!#REF!</definedName>
    <definedName name="Z_FFFC2740_8329_11D4_889F_00A0245D59D7_.wvu.PrintArea" localSheetId="1" hidden="1">'Инверторы'!#REF!</definedName>
    <definedName name="Z_FFFC2740_8329_11D4_889F_00A0245D59D7_.wvu.PrintArea" localSheetId="5" hidden="1">'Кабель провод'!#REF!</definedName>
    <definedName name="Z_FFFC2740_8329_11D4_889F_00A0245D59D7_.wvu.PrintArea" localSheetId="6" hidden="1">'Сварочная проволока'!#REF!</definedName>
    <definedName name="Z_FFFC2740_8329_11D4_889F_00A0245D59D7_.wvu.PrintArea" localSheetId="7" hidden="1">'Средства защиты'!#REF!</definedName>
    <definedName name="Z_FFFC2740_8329_11D4_889F_00A0245D59D7_.wvu.PrintArea" localSheetId="0" hidden="1">'Электросварка'!#REF!</definedName>
    <definedName name="Z_FFFC2740_8329_11D4_889F_00A0245D59D7_.wvu.Rows" localSheetId="2" hidden="1">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,'Газосварка'!#REF!</definedName>
    <definedName name="Z_FFFC2740_8329_11D4_889F_00A0245D59D7_.wvu.Rows" localSheetId="1" hidden="1">'Инверторы'!#REF!,'Инверторы'!#REF!,'Инверторы'!#REF!,'Инверторы'!#REF!,'Инверторы'!#REF!,'Инверторы'!#REF!,'Инверторы'!#REF!,'Инверторы'!#REF!,'Инверторы'!#REF!,'Инверторы'!#REF!,'Инверторы'!#REF!,'Инверторы'!#REF!,'Инверторы'!#REF!,'Инверторы'!#REF!,'Инверторы'!#REF!,'Инверторы'!#REF!,'Инверторы'!#REF!,'Инверторы'!#REF!</definedName>
    <definedName name="Z_FFFC2740_8329_11D4_889F_00A0245D59D7_.wvu.Rows" localSheetId="5" hidden="1">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провод'!#REF!,'Кабель провод'!#REF!</definedName>
    <definedName name="Z_FFFC2740_8329_11D4_889F_00A0245D59D7_.wvu.Rows" localSheetId="6" hidden="1">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проволока'!#REF!,'Сварочная проволока'!#REF!</definedName>
    <definedName name="Z_FFFC2740_8329_11D4_889F_00A0245D59D7_.wvu.Rows" localSheetId="7" hidden="1">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защиты'!#REF!,'Средства защиты'!#REF!</definedName>
    <definedName name="Z_FFFC2740_8329_11D4_889F_00A0245D59D7_.wvu.Rows" localSheetId="0" hidden="1">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,'Электросварка'!#REF!</definedName>
    <definedName name="ав">#REF!</definedName>
    <definedName name="вибро">#REF!</definedName>
    <definedName name="вфв">#REF!</definedName>
    <definedName name="лист1">'[4]Кабель'!$A$1:$A$136,'[4]Кабель'!$FY$1:$FZ$136,#REF!,#REF!,'[4]Кабель'!$A$427:$A$1109,'[4]Кабель'!$FY$427:$FZ$1109</definedName>
    <definedName name="лист1_txt">'[4]Кабель'!$A$10:$A$136,'[4]Кабель'!$FY$10:$FZ$136,#REF!,'[4]Кабель'!$FY$441:$FZ$829</definedName>
    <definedName name="Намбе" localSheetId="3">#REF!</definedName>
    <definedName name="Намбе">#REF!</definedName>
    <definedName name="_xlnm.Print_Area" localSheetId="4">'Электроды СЗСМ'!$A$1:$O$102</definedName>
    <definedName name="текст1">'[4]Кабель'!$A$10:$A$136,'[4]Кабель'!$FY$10:$FZ$136</definedName>
  </definedNames>
  <calcPr fullCalcOnLoad="1"/>
</workbook>
</file>

<file path=xl/sharedStrings.xml><?xml version="1.0" encoding="utf-8"?>
<sst xmlns="http://schemas.openxmlformats.org/spreadsheetml/2006/main" count="4585" uniqueCount="2093">
  <si>
    <t xml:space="preserve">вентиль, д. 6+9 мм           </t>
  </si>
  <si>
    <t xml:space="preserve">д. 6+9 мм        </t>
  </si>
  <si>
    <t xml:space="preserve">вентиль, д. 6+9 мм     </t>
  </si>
  <si>
    <t>L=480 мм</t>
  </si>
  <si>
    <t xml:space="preserve">2-х факельная, вентиль, д. 9 мм      </t>
  </si>
  <si>
    <r>
      <t>ГВМ-1</t>
    </r>
    <r>
      <rPr>
        <b/>
        <sz val="10"/>
        <rFont val="Times New Roman"/>
        <family val="1"/>
      </rPr>
      <t xml:space="preserve">                       </t>
    </r>
  </si>
  <si>
    <r>
      <t>ГВМ-1 (рычаг)</t>
    </r>
    <r>
      <rPr>
        <b/>
        <sz val="10"/>
        <rFont val="Times New Roman"/>
        <family val="1"/>
      </rPr>
      <t xml:space="preserve">                                 </t>
    </r>
  </si>
  <si>
    <r>
      <t>ГВМ-1Б</t>
    </r>
    <r>
      <rPr>
        <b/>
        <sz val="10"/>
        <rFont val="Times New Roman"/>
        <family val="1"/>
      </rPr>
      <t xml:space="preserve">                   </t>
    </r>
  </si>
  <si>
    <r>
      <t>ГВМ-2</t>
    </r>
    <r>
      <rPr>
        <b/>
        <sz val="10"/>
        <rFont val="Times New Roman"/>
        <family val="1"/>
      </rPr>
      <t xml:space="preserve">    </t>
    </r>
  </si>
  <si>
    <t xml:space="preserve">ручка, д. 6мм  </t>
  </si>
  <si>
    <t>для пайки кабелей и медных труб, алюминиевая</t>
  </si>
  <si>
    <t xml:space="preserve">ГВП-229                                                             </t>
  </si>
  <si>
    <t>ГВП-246</t>
  </si>
  <si>
    <t xml:space="preserve">БПО-5-4 </t>
  </si>
  <si>
    <t>БПО-5 МИНИ</t>
  </si>
  <si>
    <t>БПО-5-МГ</t>
  </si>
  <si>
    <t>170х170х155</t>
  </si>
  <si>
    <t>170х150х140</t>
  </si>
  <si>
    <t>150х140х120</t>
  </si>
  <si>
    <t xml:space="preserve">БАО-5-4 </t>
  </si>
  <si>
    <t>150/180</t>
  </si>
  <si>
    <t>75/147</t>
  </si>
  <si>
    <t>106/176</t>
  </si>
  <si>
    <t>8-20</t>
  </si>
  <si>
    <t xml:space="preserve">БАО-5-МГ </t>
  </si>
  <si>
    <t>БАО-5 МИНИ</t>
  </si>
  <si>
    <t>260х170х155</t>
  </si>
  <si>
    <t>210х140х140</t>
  </si>
  <si>
    <t>210х140х120</t>
  </si>
  <si>
    <t xml:space="preserve">БКО-50-4 </t>
  </si>
  <si>
    <t xml:space="preserve">БКО-50-4 (исп.23) </t>
  </si>
  <si>
    <t>БКО-50 МИНИ</t>
  </si>
  <si>
    <t>БКО-50-МГ</t>
  </si>
  <si>
    <t>170х140х135</t>
  </si>
  <si>
    <t>АР-10-2</t>
  </si>
  <si>
    <t>АР-40-2</t>
  </si>
  <si>
    <t xml:space="preserve">АР-150-2 </t>
  </si>
  <si>
    <t>У-30-2</t>
  </si>
  <si>
    <t>У-30П-2 с подог.</t>
  </si>
  <si>
    <t>ВС-730 (СЭЛМА)</t>
  </si>
  <si>
    <t>ВС-4200</t>
  </si>
  <si>
    <t>400х830х710</t>
  </si>
  <si>
    <t>100-730</t>
  </si>
  <si>
    <t>855х610х760</t>
  </si>
  <si>
    <t>200-2000</t>
  </si>
  <si>
    <t>100-1000</t>
  </si>
  <si>
    <t>82</t>
  </si>
  <si>
    <t>80-320</t>
  </si>
  <si>
    <t>760х420х950</t>
  </si>
  <si>
    <t>785х765х600</t>
  </si>
  <si>
    <t>690х360х640</t>
  </si>
  <si>
    <t>620x520x770</t>
  </si>
  <si>
    <t>400х730х690</t>
  </si>
  <si>
    <t xml:space="preserve">36 </t>
  </si>
  <si>
    <t>0-20</t>
  </si>
  <si>
    <t>170х170х160</t>
  </si>
  <si>
    <t>170х170х260</t>
  </si>
  <si>
    <t>U=36в, Р=200вт</t>
  </si>
  <si>
    <t>U=36в, Р=100вт</t>
  </si>
  <si>
    <t>Подогреватель ПУ-70</t>
  </si>
  <si>
    <t>Подогр проточ. ПГП-1</t>
  </si>
  <si>
    <t>70х105</t>
  </si>
  <si>
    <t>180х45х55</t>
  </si>
  <si>
    <t>А-30-2</t>
  </si>
  <si>
    <t>А-90-2</t>
  </si>
  <si>
    <t>Г-70-2</t>
  </si>
  <si>
    <t>В-50-2</t>
  </si>
  <si>
    <t>РВ-90</t>
  </si>
  <si>
    <t>СКО-10-2 сетевой</t>
  </si>
  <si>
    <t>водород</t>
  </si>
  <si>
    <t>5,4 (90)</t>
  </si>
  <si>
    <t>1,8 (30)</t>
  </si>
  <si>
    <t>3,0 (50)</t>
  </si>
  <si>
    <t>25 (250)</t>
  </si>
  <si>
    <t>145х165х170</t>
  </si>
  <si>
    <t>сжатый воздух</t>
  </si>
  <si>
    <t>9 (90)</t>
  </si>
  <si>
    <t>285х230х225</t>
  </si>
  <si>
    <t xml:space="preserve">1,6 (16) </t>
  </si>
  <si>
    <t>метан</t>
  </si>
  <si>
    <t>ацетлен</t>
  </si>
  <si>
    <t>0,3 (3,0)</t>
  </si>
  <si>
    <t>0,12 (1,2)</t>
  </si>
  <si>
    <t>0,1 (1,0)</t>
  </si>
  <si>
    <t>1,6 (16,0)</t>
  </si>
  <si>
    <t xml:space="preserve">0,5 (5,0) </t>
  </si>
  <si>
    <t>140х140х150</t>
  </si>
  <si>
    <t xml:space="preserve">БКО-50-4 ДМ </t>
  </si>
  <si>
    <t>БАО-5ДМ (мал.)</t>
  </si>
  <si>
    <t xml:space="preserve">БКО-50-ДМ (мал.)                                                              </t>
  </si>
  <si>
    <t>БПО-5ДМ (мал.)</t>
  </si>
  <si>
    <t>БПО-5-10ДМ (мал.)</t>
  </si>
  <si>
    <t>углек.-аргон</t>
  </si>
  <si>
    <t>Ar - 1,8 (30)         СО2 - 1,65 (28)</t>
  </si>
  <si>
    <t>1,2 (20)</t>
  </si>
  <si>
    <t>9,0 (150)</t>
  </si>
  <si>
    <t>2,4 (40)</t>
  </si>
  <si>
    <t>0,6 (10)</t>
  </si>
  <si>
    <t>4,2 (70)</t>
  </si>
  <si>
    <t>10 (100)</t>
  </si>
  <si>
    <t>1,6 (16)</t>
  </si>
  <si>
    <t>1,0 (10)</t>
  </si>
  <si>
    <t>2,2 (22)</t>
  </si>
  <si>
    <t>585х130х57</t>
  </si>
  <si>
    <t>500х140х75</t>
  </si>
  <si>
    <t>580х150х75</t>
  </si>
  <si>
    <t>0,5-5,0</t>
  </si>
  <si>
    <t>3,0-20,0</t>
  </si>
  <si>
    <t>1А, 3А; 1П, 3П</t>
  </si>
  <si>
    <t>Р2-01 УШЛ А</t>
  </si>
  <si>
    <t>Р2-01 УШЛ П</t>
  </si>
  <si>
    <t>ТДМ-405(380) CU</t>
  </si>
  <si>
    <t>001-00802</t>
  </si>
  <si>
    <t xml:space="preserve">ТДМ-505(380) AL </t>
  </si>
  <si>
    <t>001-00803</t>
  </si>
  <si>
    <t xml:space="preserve">ВД-306 М </t>
  </si>
  <si>
    <t xml:space="preserve">ТДМ-505(380) CU </t>
  </si>
  <si>
    <t>001-02022</t>
  </si>
  <si>
    <t>DC 40-250</t>
  </si>
  <si>
    <t>350х400х450</t>
  </si>
  <si>
    <t xml:space="preserve"> плавное</t>
  </si>
  <si>
    <t>АС 50-320</t>
  </si>
  <si>
    <t>001-02701</t>
  </si>
  <si>
    <t>ВД-306 Ш (380)</t>
  </si>
  <si>
    <t>520х580х550</t>
  </si>
  <si>
    <t>001-02702</t>
  </si>
  <si>
    <t>ВД-306 Ш (220/380)</t>
  </si>
  <si>
    <t>19</t>
  </si>
  <si>
    <t>460х350х600</t>
  </si>
  <si>
    <t>001-02710</t>
  </si>
  <si>
    <t>ВД-350Ш-3(380) с ампер.</t>
  </si>
  <si>
    <t>70-350</t>
  </si>
  <si>
    <t>22</t>
  </si>
  <si>
    <t>001-0287</t>
  </si>
  <si>
    <t>Дуга 338(380)</t>
  </si>
  <si>
    <t>60-420</t>
  </si>
  <si>
    <t>001-02930</t>
  </si>
  <si>
    <t>ВД-505 (380)</t>
  </si>
  <si>
    <t>70-500</t>
  </si>
  <si>
    <t>32</t>
  </si>
  <si>
    <t>550х500х800</t>
  </si>
  <si>
    <t>001-02940</t>
  </si>
  <si>
    <t>40-500</t>
  </si>
  <si>
    <t>001-04501</t>
  </si>
  <si>
    <t>46,5</t>
  </si>
  <si>
    <t>45</t>
  </si>
  <si>
    <t>4 поста</t>
  </si>
  <si>
    <t>001-0731</t>
  </si>
  <si>
    <t>Дуга318ИП(220)</t>
  </si>
  <si>
    <t>001-0732</t>
  </si>
  <si>
    <t>Дуга318ИП(220/380)</t>
  </si>
  <si>
    <t>001-0733</t>
  </si>
  <si>
    <t>Дуга318ИП (380)</t>
  </si>
  <si>
    <t>001-0734</t>
  </si>
  <si>
    <t>Дуга338ИП (380)</t>
  </si>
  <si>
    <t>50-420</t>
  </si>
  <si>
    <t>ТДМ-250С (220) мастер</t>
  </si>
  <si>
    <t>ТДМ-250С (380) мастер</t>
  </si>
  <si>
    <t xml:space="preserve">ТДМЭ-160(220/380) AL </t>
  </si>
  <si>
    <t xml:space="preserve">ТДМЭ-200(220/380) AL  </t>
  </si>
  <si>
    <t xml:space="preserve">ТДМ-250Б (220/380) AL </t>
  </si>
  <si>
    <t>ТДМ-300С (220) мастер</t>
  </si>
  <si>
    <t>ТДМ-300С (380) мастер</t>
  </si>
  <si>
    <t>ТДМ-300С (220/380в) мастер</t>
  </si>
  <si>
    <t xml:space="preserve">ТДМ-400С (380в) мастер </t>
  </si>
  <si>
    <t>ТДМ-500С (380в) мастер</t>
  </si>
  <si>
    <t>ПДГ-125 с горелкой</t>
  </si>
  <si>
    <t>40-120</t>
  </si>
  <si>
    <t>120А-25%</t>
  </si>
  <si>
    <t>0,6-0,8</t>
  </si>
  <si>
    <t>ж-6 мм, г-9 мм</t>
  </si>
  <si>
    <t>Вогник-181 (РК-300)</t>
  </si>
  <si>
    <t>бензин</t>
  </si>
  <si>
    <t>Фаворит-2,5</t>
  </si>
  <si>
    <t>Вогник-179 (РК-300)</t>
  </si>
  <si>
    <t>Вогник-177 (РК-200М)</t>
  </si>
  <si>
    <t>Вогник-170 (РК-100)</t>
  </si>
  <si>
    <t>ГОРЕЛКИ АЦЕТИЛЕНОВЫЕ</t>
  </si>
  <si>
    <t>ГОРЕЛКИ ПРОПАНОВЫЕ</t>
  </si>
  <si>
    <t>ГОРЕЛКИ КОМБИНИРОВАННЫЕ (пропан/ацетилен)</t>
  </si>
  <si>
    <t>Г3-06А</t>
  </si>
  <si>
    <t>2, 3</t>
  </si>
  <si>
    <t>3, 4</t>
  </si>
  <si>
    <t>рукав 6 мм</t>
  </si>
  <si>
    <t>рукав 9 мм</t>
  </si>
  <si>
    <t>с горелкой 380х220х270</t>
  </si>
  <si>
    <t>ПДГ-165 с горелкой</t>
  </si>
  <si>
    <t>35-160</t>
  </si>
  <si>
    <t>160А-40%</t>
  </si>
  <si>
    <t>с горелкой 470х370х540</t>
  </si>
  <si>
    <t>с евро раземом 470х370х540</t>
  </si>
  <si>
    <t>с евро раземом+РДС 470х370х540</t>
  </si>
  <si>
    <t>с евро раземом</t>
  </si>
  <si>
    <t>200А-35%</t>
  </si>
  <si>
    <t xml:space="preserve">ПДГ-205 Профи с горелкой </t>
  </si>
  <si>
    <t>с евро раземом+РДС 470х370х541</t>
  </si>
  <si>
    <t xml:space="preserve">ПДГ-200 без горелки </t>
  </si>
  <si>
    <t>ПДГ-205 Профи без горелки</t>
  </si>
  <si>
    <t>с евро раземом 470х370х541</t>
  </si>
  <si>
    <t>ПДГ-220 Профи без горелки</t>
  </si>
  <si>
    <t xml:space="preserve">ПДГ-220 Профи с горелкой </t>
  </si>
  <si>
    <t>с евро раземом+РДС и "Зарядка"</t>
  </si>
  <si>
    <t>220А-35%</t>
  </si>
  <si>
    <t>40-220</t>
  </si>
  <si>
    <t>50-160</t>
  </si>
  <si>
    <t>CU</t>
  </si>
  <si>
    <t>280х280х400</t>
  </si>
  <si>
    <t>310х570х420</t>
  </si>
  <si>
    <t>60-315</t>
  </si>
  <si>
    <t>310х570х520</t>
  </si>
  <si>
    <t>380х570х520</t>
  </si>
  <si>
    <t>тип "МАЯК"</t>
  </si>
  <si>
    <t xml:space="preserve">Р2 ДОН-100А    </t>
  </si>
  <si>
    <t>Р2 ДОН-200А</t>
  </si>
  <si>
    <t>Р1, Донмет-149 А</t>
  </si>
  <si>
    <t>Р1, Донмет-142 А (РГР-100А)</t>
  </si>
  <si>
    <t>Р3, Донмет-300 А (РГР-300А)</t>
  </si>
  <si>
    <t xml:space="preserve">Р3, Донмет-337 А </t>
  </si>
  <si>
    <t xml:space="preserve">Р3, Донмет-344 А </t>
  </si>
  <si>
    <t>Р3, Донмет-347 А</t>
  </si>
  <si>
    <t>Р1-01А</t>
  </si>
  <si>
    <t>Р2-01А</t>
  </si>
  <si>
    <t>Р1-01 АП</t>
  </si>
  <si>
    <t>Р2-01 АП</t>
  </si>
  <si>
    <t>Р1, Донмет-143 А/П, (РГР-100)</t>
  </si>
  <si>
    <t>Р3, Донмет-301 А/П (РГР-300)</t>
  </si>
  <si>
    <t>100-500</t>
  </si>
  <si>
    <t>120-600</t>
  </si>
  <si>
    <t>400х620х520</t>
  </si>
  <si>
    <t>ВД-301</t>
  </si>
  <si>
    <t>ВД-401</t>
  </si>
  <si>
    <t>ВД-501</t>
  </si>
  <si>
    <t>510х570х660</t>
  </si>
  <si>
    <t>ПДГ-251</t>
  </si>
  <si>
    <t>ПДГ-451</t>
  </si>
  <si>
    <t>50-200</t>
  </si>
  <si>
    <t>70-450</t>
  </si>
  <si>
    <t>8 постов</t>
  </si>
  <si>
    <t>2 поста</t>
  </si>
  <si>
    <t>3x380</t>
  </si>
  <si>
    <t>ВДМ-1200С</t>
  </si>
  <si>
    <t>ВДМ-561С</t>
  </si>
  <si>
    <t>ПЗУ-12/160</t>
  </si>
  <si>
    <t>ПЗУ-24/250</t>
  </si>
  <si>
    <t>ПЗСУ-12/160</t>
  </si>
  <si>
    <t>12в</t>
  </si>
  <si>
    <t>24в</t>
  </si>
  <si>
    <t>AL</t>
  </si>
  <si>
    <t>(36)</t>
  </si>
  <si>
    <t>(40)</t>
  </si>
  <si>
    <t>10-280</t>
  </si>
  <si>
    <t>TIG-300А MASTER</t>
  </si>
  <si>
    <t>40-400</t>
  </si>
  <si>
    <t>13</t>
  </si>
  <si>
    <t>570х300х460</t>
  </si>
  <si>
    <t>до 100</t>
  </si>
  <si>
    <t>Р2 ДОН-100П</t>
  </si>
  <si>
    <t>Р2 ДОН-200П</t>
  </si>
  <si>
    <t>Р3 ДОН-300П</t>
  </si>
  <si>
    <t>Р1, Донмет-149 П (6/6)</t>
  </si>
  <si>
    <t>Р1, Донмет-149 П (9/9)</t>
  </si>
  <si>
    <t>Р1, Донмет-142 П (6/6)</t>
  </si>
  <si>
    <t>Р1, Донмет-142 П (9/9)</t>
  </si>
  <si>
    <t>Р3, Донмет-300 П (9/9)</t>
  </si>
  <si>
    <t>Р3, Донмет-337 П (9/9)</t>
  </si>
  <si>
    <t>РЕЗАКИ ПРОПАНОВЫЕ</t>
  </si>
  <si>
    <t>РЕЗАКИ АЦЕТИЛЕНОВЫЕ</t>
  </si>
  <si>
    <t>РЕЗАКИ КОМБИНИРОВАННЫЕ (пропан/ацетилен)</t>
  </si>
  <si>
    <t>РЕЗАКИ ТРЕХТРУБНЫЕ ПРОПАНОВЫЕ</t>
  </si>
  <si>
    <t>Размер (длина)</t>
  </si>
  <si>
    <t>Рукав (мм)</t>
  </si>
  <si>
    <t>РЕЗАКИ ТРЕХТРУБНЫЕ АЦЕТИЛЕНОВЫЕ</t>
  </si>
  <si>
    <t>рычажный</t>
  </si>
  <si>
    <t>Р3, Донмет-344 П</t>
  </si>
  <si>
    <t>Р3, Донмет-347 П</t>
  </si>
  <si>
    <t>6+9</t>
  </si>
  <si>
    <t>Р1-01П</t>
  </si>
  <si>
    <t>Р2-01П</t>
  </si>
  <si>
    <t>Р3-01П</t>
  </si>
  <si>
    <t>TIG-400S MASTER</t>
  </si>
  <si>
    <t>TIG-400А MASTER</t>
  </si>
  <si>
    <t>493х330х320</t>
  </si>
  <si>
    <t>TIG-200 AC/DC MASTER</t>
  </si>
  <si>
    <t>5-200</t>
  </si>
  <si>
    <t>TIG-200P AC/DC MASTER</t>
  </si>
  <si>
    <t>560х365х355</t>
  </si>
  <si>
    <t>TIG-250 AC/DC MASTER</t>
  </si>
  <si>
    <t>TIG-250Р AC/DC MASTER</t>
  </si>
  <si>
    <t>TIG-315 AC/DC MASTER</t>
  </si>
  <si>
    <t>8,9</t>
  </si>
  <si>
    <t>TIG-315P AC/DC MASTER</t>
  </si>
  <si>
    <t>10-315</t>
  </si>
  <si>
    <t>(8,8)</t>
  </si>
  <si>
    <t>(15,4)</t>
  </si>
  <si>
    <t>(15,2)</t>
  </si>
  <si>
    <t>(15)</t>
  </si>
  <si>
    <t>(19,2)</t>
  </si>
  <si>
    <t>(19)</t>
  </si>
  <si>
    <t>(28,6)</t>
  </si>
  <si>
    <t>(28,5)</t>
  </si>
  <si>
    <t>(34,2)</t>
  </si>
  <si>
    <t>(45,6)</t>
  </si>
  <si>
    <t>001-08372</t>
  </si>
  <si>
    <t>001-08373</t>
  </si>
  <si>
    <t>POWER MAN 160А</t>
  </si>
  <si>
    <t>130х218х370</t>
  </si>
  <si>
    <t>POWER MAN 200А</t>
  </si>
  <si>
    <t>78</t>
  </si>
  <si>
    <t>КОМПЛЕКТНЫЕ ПОЛУАВТОМАТЫ</t>
  </si>
  <si>
    <t>ПОДАЮЩИЕ МЕХАНИЗМЫ ПОЛУАВТОМАТОВ</t>
  </si>
  <si>
    <t>Кол</t>
  </si>
  <si>
    <t>ролик</t>
  </si>
  <si>
    <t>600х240х450</t>
  </si>
  <si>
    <t>640х240х420</t>
  </si>
  <si>
    <t>ПДГ-508М со шкафом упр, без гор</t>
  </si>
  <si>
    <t>ПДГ-312-5 (4-х рол) без горелки</t>
  </si>
  <si>
    <t>ПДГ-401-05 без горелки</t>
  </si>
  <si>
    <t>ЭПЭ-20/400</t>
  </si>
  <si>
    <t>2-18</t>
  </si>
  <si>
    <t>0,8-2 (пор 1,2-2)</t>
  </si>
  <si>
    <t>ПДГО-510 без горелки</t>
  </si>
  <si>
    <t>ППУ-200 "Мастер" без горелки</t>
  </si>
  <si>
    <t>ППУ-400 "Мастер" без горелки</t>
  </si>
  <si>
    <t>(аналог ПДГО-527-4К)</t>
  </si>
  <si>
    <t xml:space="preserve">ПДГО-510А с БУСП-2К-506/24В </t>
  </si>
  <si>
    <t>ПДГО-511 без горелки</t>
  </si>
  <si>
    <t>1-1,6</t>
  </si>
  <si>
    <t>0,8-1,6 (пор 1,6-2)</t>
  </si>
  <si>
    <t>440х290х530</t>
  </si>
  <si>
    <t>ПДГ-421 серия 03 («Адмиралтеец-4»)</t>
  </si>
  <si>
    <t>1-16</t>
  </si>
  <si>
    <t>490х182х295 без гор</t>
  </si>
  <si>
    <t>ПДГ-322М с БУСП-06 без горелки</t>
  </si>
  <si>
    <t>1,16-15,5</t>
  </si>
  <si>
    <t>9+4</t>
  </si>
  <si>
    <t>470х160х250, 270х230х200</t>
  </si>
  <si>
    <t>ПДГО-510Т без горелки</t>
  </si>
  <si>
    <t>ПДГО-601 (120Вт), без горелки</t>
  </si>
  <si>
    <t>600</t>
  </si>
  <si>
    <t>1-13,6</t>
  </si>
  <si>
    <t>1,2-2 (пор 1,2-3,2)</t>
  </si>
  <si>
    <t>ПДГО-602 с блоком упр, без горелки</t>
  </si>
  <si>
    <t>550х350х340</t>
  </si>
  <si>
    <t>БЛОКИ И ПРИСТАВКИ</t>
  </si>
  <si>
    <t>БПГ-01 блок подогрева газа</t>
  </si>
  <si>
    <t>БУСП-2К-506/24В</t>
  </si>
  <si>
    <t>КОМПЛЕКТНЫЕ АВТОМАТЫ ДЛЯ ДУГОВОЙ СВАРКИ</t>
  </si>
  <si>
    <t>2ТС-16-1 (приварка ребер), 2ТС-16-2 (приварка трапециевидного профиля)</t>
  </si>
  <si>
    <t>ТС-16-1 (типа АДФ – 1002) с ВДУ-1202 (ЭСВА) без кабелей</t>
  </si>
  <si>
    <t>ТС-16-2 (типа АДФ – 1002) с ВДМ-1202СА с 5-ю РБ-306 без кабелей</t>
  </si>
  <si>
    <t>АДФ-1000, без кабеля</t>
  </si>
  <si>
    <t>АДГ-515 (трактор ТС-40) с ВДУ-505-2 с блоком БУ-018-1</t>
  </si>
  <si>
    <t>АДГ-630 с БУ, автомат сварочный для сварки в защитных газах</t>
  </si>
  <si>
    <t>А-547 без горелки</t>
  </si>
  <si>
    <t>А-1197Г (или А-1197Ф) без горелки</t>
  </si>
  <si>
    <t>УДГ-506 (ВД-506Т,БВА-02, БУСП-ТИГ и БР-01) для сварки титана</t>
  </si>
  <si>
    <t xml:space="preserve">ВД – 306Д с БУСП ТИГ (DC) </t>
  </si>
  <si>
    <t>ВД – 506Д с БУСП ТИГ (DC)</t>
  </si>
  <si>
    <t>БР – 01 (блок разъемов для подключения горелок водяного охлаждения )</t>
  </si>
  <si>
    <t xml:space="preserve">ТДМ-401-1(380) AL </t>
  </si>
  <si>
    <t>540х680х920</t>
  </si>
  <si>
    <t>480х520х620</t>
  </si>
  <si>
    <t>с вентилят. AL</t>
  </si>
  <si>
    <t>РБ-305</t>
  </si>
  <si>
    <t>РБ-315</t>
  </si>
  <si>
    <t>6-315</t>
  </si>
  <si>
    <t xml:space="preserve">БУСП – ТИГ (блок управления сваркой TIG для ВД-306Д, ВД-506Д, ВД-306ДК, ВД-506ДК) </t>
  </si>
  <si>
    <t>ППС-1 пульт пульсирующей сварки</t>
  </si>
  <si>
    <t>БУ – ТИГ (микропроцессорный)</t>
  </si>
  <si>
    <t>ВСД – 02 (возбудитель стабилизатор дуги)</t>
  </si>
  <si>
    <t>Педаль УДГУ</t>
  </si>
  <si>
    <t>ток сварк.</t>
  </si>
  <si>
    <t>МТ-1229Л</t>
  </si>
  <si>
    <t>ММА 160VRD MASTER</t>
  </si>
  <si>
    <t>ММА 200VRD MASTER</t>
  </si>
  <si>
    <t>ММА 200BVRD MASTER</t>
  </si>
  <si>
    <t>МIG 160 MASTER</t>
  </si>
  <si>
    <t>25-175</t>
  </si>
  <si>
    <t>7,4</t>
  </si>
  <si>
    <t>0,6-0,9</t>
  </si>
  <si>
    <t>Режим ММА '10-160' А</t>
  </si>
  <si>
    <t>МIG 300Y MASTER</t>
  </si>
  <si>
    <t>TIG-160 AC/DC MASTER</t>
  </si>
  <si>
    <t>МТ-1601Л (настольное исполнение)</t>
  </si>
  <si>
    <t>МТ-2024Л</t>
  </si>
  <si>
    <t xml:space="preserve">МТ-1928 </t>
  </si>
  <si>
    <t>МТ-3001</t>
  </si>
  <si>
    <t>РЕГУЛЯТОРЫ КОНТАКТНОЙ СВАРКИ, КОНТАКТОРЫ И КЛАПАНА</t>
  </si>
  <si>
    <t>РКС-502</t>
  </si>
  <si>
    <t>РКС-801</t>
  </si>
  <si>
    <t xml:space="preserve">МТ-1928Л  </t>
  </si>
  <si>
    <t>МТ-1928ЛМ (вылет 750 мм)</t>
  </si>
  <si>
    <t>МТ-2103Л</t>
  </si>
  <si>
    <t xml:space="preserve">МТП-1110Л, без клещей и кабеля </t>
  </si>
  <si>
    <t>МТП-1111Л, без клещей и кабеля</t>
  </si>
  <si>
    <t xml:space="preserve">МТ-501 («СЭЛМА») </t>
  </si>
  <si>
    <t>МТ-501 («СЭЛМА»)  с удлиненной консолью</t>
  </si>
  <si>
    <t>МТ-1503Л</t>
  </si>
  <si>
    <t>МТ-3001Л</t>
  </si>
  <si>
    <t xml:space="preserve">МТР-1201 («ЭСВА») </t>
  </si>
  <si>
    <t>МТР-1701Л</t>
  </si>
  <si>
    <t>МТР-1701 (ЭСВА)</t>
  </si>
  <si>
    <t>МТР-2401 ("ЭСВА")</t>
  </si>
  <si>
    <t>МРК-3501</t>
  </si>
  <si>
    <t xml:space="preserve">МТК-2002 («ЭСВА») </t>
  </si>
  <si>
    <t>МСО-606</t>
  </si>
  <si>
    <t xml:space="preserve">РКС-502ЛМ </t>
  </si>
  <si>
    <t xml:space="preserve">РКС-801ЛМ </t>
  </si>
  <si>
    <t>КТ-07</t>
  </si>
  <si>
    <t xml:space="preserve">КТ-11 </t>
  </si>
  <si>
    <t xml:space="preserve">КТ-12-1 </t>
  </si>
  <si>
    <t xml:space="preserve">КЭП-16-1 </t>
  </si>
  <si>
    <t>БСН Х.Х.</t>
  </si>
  <si>
    <t>POWER MAN D200А (дисплей)</t>
  </si>
  <si>
    <t>POWER MAN 230А</t>
  </si>
  <si>
    <t>200х240х450</t>
  </si>
  <si>
    <t>POWER MAN 230А (НАКС)</t>
  </si>
  <si>
    <t>POWER MAN 250А</t>
  </si>
  <si>
    <t>POWER MAN 300А</t>
  </si>
  <si>
    <t>10-200</t>
  </si>
  <si>
    <t>MMA</t>
  </si>
  <si>
    <t>10-300</t>
  </si>
  <si>
    <t>001-08374</t>
  </si>
  <si>
    <t>001-08376</t>
  </si>
  <si>
    <t>001-08379</t>
  </si>
  <si>
    <t>001-08382</t>
  </si>
  <si>
    <t>001-0839</t>
  </si>
  <si>
    <t>001-0815</t>
  </si>
  <si>
    <t>001-0816</t>
  </si>
  <si>
    <t>001-0008</t>
  </si>
  <si>
    <t>001-00261</t>
  </si>
  <si>
    <t xml:space="preserve">ВД-306 М1 </t>
  </si>
  <si>
    <t>001-00262</t>
  </si>
  <si>
    <t>001-00263</t>
  </si>
  <si>
    <t>001-00359</t>
  </si>
  <si>
    <t>001-00360</t>
  </si>
  <si>
    <t>001-00361</t>
  </si>
  <si>
    <t>001-00605</t>
  </si>
  <si>
    <t>001-00606</t>
  </si>
  <si>
    <t>001-00804</t>
  </si>
  <si>
    <t>001-00901</t>
  </si>
  <si>
    <t>001-0261</t>
  </si>
  <si>
    <t>001-0283</t>
  </si>
  <si>
    <t>001-02950</t>
  </si>
  <si>
    <t>001-04502</t>
  </si>
  <si>
    <t>3-5</t>
  </si>
  <si>
    <t>001-04500</t>
  </si>
  <si>
    <t>001-08383</t>
  </si>
  <si>
    <t>001-0841</t>
  </si>
  <si>
    <t>001-0856</t>
  </si>
  <si>
    <t>Адрес: г. Москва, Алтуфьевское шоссе, д. 33Б, 4 этаж, комната 17</t>
  </si>
  <si>
    <t>СВАРОЧНЫЕ АППАРАТЫ КОНТАКТНОЙ СВАРКИ</t>
  </si>
  <si>
    <r>
      <t xml:space="preserve">Русской Электротехнической Компании - </t>
    </r>
    <r>
      <rPr>
        <b/>
        <sz val="12"/>
        <rFont val="Arial"/>
        <family val="2"/>
      </rPr>
      <t>г. Кострома</t>
    </r>
  </si>
  <si>
    <r>
      <t>СО</t>
    </r>
    <r>
      <rPr>
        <b/>
        <sz val="6"/>
        <rFont val="Arial"/>
        <family val="2"/>
      </rPr>
      <t>2</t>
    </r>
  </si>
  <si>
    <t>001-7018</t>
  </si>
  <si>
    <t>001-7019</t>
  </si>
  <si>
    <t>001-7021</t>
  </si>
  <si>
    <t>ВДМ-6305</t>
  </si>
  <si>
    <t>www.rvs-tehno-m.ru      e-mail: rvs2003@mail.ru</t>
  </si>
  <si>
    <t xml:space="preserve"> плавн.амперм.</t>
  </si>
  <si>
    <t>ТДМ-200С (220в) мастер</t>
  </si>
  <si>
    <t>Горелка СА-71</t>
  </si>
  <si>
    <t>ф стакана=70мм, L=1115мм</t>
  </si>
  <si>
    <t>ВДМ-2×315</t>
  </si>
  <si>
    <t>80-315</t>
  </si>
  <si>
    <t>А-1406 без шкафа, без источника</t>
  </si>
  <si>
    <t>А-1406 со шкафом, без источника</t>
  </si>
  <si>
    <t>А-1412 (двухголовочный) без источника</t>
  </si>
  <si>
    <t>А-1416 без источника</t>
  </si>
  <si>
    <t>АДФ-630 с БУ, автомат сварочный для сварки под флюсом</t>
  </si>
  <si>
    <t>А-1698 (двухголовочный) без источника</t>
  </si>
  <si>
    <t>А-1698 с 2-мя ВС-300Б</t>
  </si>
  <si>
    <t>ТС-16-1 (под ВДУ-1202 или ВДУ-1250)</t>
  </si>
  <si>
    <t>ТС-16-2 (под ВДМ-1202СА)</t>
  </si>
  <si>
    <t>АДФ-1250 без кабеля</t>
  </si>
  <si>
    <t>10-140</t>
  </si>
  <si>
    <t>4,4</t>
  </si>
  <si>
    <t>56</t>
  </si>
  <si>
    <t>290х204х303</t>
  </si>
  <si>
    <t>t-защита</t>
  </si>
  <si>
    <t>ММА 140 MASTER</t>
  </si>
  <si>
    <t>5,3</t>
  </si>
  <si>
    <t>375х155х232</t>
  </si>
  <si>
    <t>ММА 200 MASTER</t>
  </si>
  <si>
    <t>ММА 160 MASTER</t>
  </si>
  <si>
    <t>62</t>
  </si>
  <si>
    <t>420х200х350</t>
  </si>
  <si>
    <t>ММА 200В MASTER</t>
  </si>
  <si>
    <t>9,4</t>
  </si>
  <si>
    <t>70</t>
  </si>
  <si>
    <t>480х204х303</t>
  </si>
  <si>
    <t>12,8</t>
  </si>
  <si>
    <t>500х330х360</t>
  </si>
  <si>
    <t>POWER MAN D300 (дисплей)</t>
  </si>
  <si>
    <t>POWER MAN D250 (дисплей)</t>
  </si>
  <si>
    <t>POWER MAN D250 (НАКС)</t>
  </si>
  <si>
    <t>POWER MAN D230 (дисплей)</t>
  </si>
  <si>
    <t>POWER MAN D200 (НАКС)</t>
  </si>
  <si>
    <t>POWER MAN D160 (дисплей)</t>
  </si>
  <si>
    <t>ММА 250 MASTER  (дисплей)</t>
  </si>
  <si>
    <t>ММА 315 MASTER  (дисплей)</t>
  </si>
  <si>
    <t>20-500</t>
  </si>
  <si>
    <t>Розетка 36В,тележка.</t>
  </si>
  <si>
    <t>2,5-13</t>
  </si>
  <si>
    <t>МIG 200S MASTER</t>
  </si>
  <si>
    <t>2,5-12</t>
  </si>
  <si>
    <t>МIG 200Y MASTER</t>
  </si>
  <si>
    <t>8,3</t>
  </si>
  <si>
    <t>2,5-15</t>
  </si>
  <si>
    <t>2,7-15</t>
  </si>
  <si>
    <t>МIG 250S MASTER</t>
  </si>
  <si>
    <t>МIG 250Y MASTER</t>
  </si>
  <si>
    <t>Розетка 36В</t>
  </si>
  <si>
    <t>МIG 200F MASTER</t>
  </si>
  <si>
    <t>МIG 250F MASTER</t>
  </si>
  <si>
    <t>3,5</t>
  </si>
  <si>
    <t>370х300х150</t>
  </si>
  <si>
    <t>TIG-160S MASTER</t>
  </si>
  <si>
    <t>TIG</t>
  </si>
  <si>
    <t>TIG-160А MASTER</t>
  </si>
  <si>
    <t>TIG-180А MASTER</t>
  </si>
  <si>
    <t>импульс</t>
  </si>
  <si>
    <t>АГНИ-03/07М</t>
  </si>
  <si>
    <t>АГНИ-07МУ</t>
  </si>
  <si>
    <t>АГНИ-17М</t>
  </si>
  <si>
    <t>АГНИ-07М</t>
  </si>
  <si>
    <t>TIG-180Р MASTER</t>
  </si>
  <si>
    <t>TIG-200S MASTER</t>
  </si>
  <si>
    <t>TIG-200А MASTER</t>
  </si>
  <si>
    <t>TIG-200Р MASTER</t>
  </si>
  <si>
    <t>10-250</t>
  </si>
  <si>
    <t>6,3</t>
  </si>
  <si>
    <t>54</t>
  </si>
  <si>
    <t>480х210х360</t>
  </si>
  <si>
    <t>TIG-250S MASTER</t>
  </si>
  <si>
    <t>10-210</t>
  </si>
  <si>
    <t>TIG-250А MASTER</t>
  </si>
  <si>
    <t>TIG-300S MASTER</t>
  </si>
  <si>
    <t>АДФ-1250 с ВДУ –1250 без кабелей</t>
  </si>
  <si>
    <t>АД-231 без источника, без кабеля</t>
  </si>
  <si>
    <t>ГДФ-1001 без источника, без кабеля</t>
  </si>
  <si>
    <t>ГДФ-1251 с ВДУ-1250 без кабеля</t>
  </si>
  <si>
    <t>ВД-250/320 Ш(220/380)</t>
  </si>
  <si>
    <t>АС-315</t>
  </si>
  <si>
    <t>DC-250</t>
  </si>
  <si>
    <t>ВД-306 Д с пультом ДУ</t>
  </si>
  <si>
    <t>400х615х600</t>
  </si>
  <si>
    <t>ВД-306 Д ММА</t>
  </si>
  <si>
    <t>СГФ-1000 автомат для сварки труб</t>
  </si>
  <si>
    <t>780х400х680</t>
  </si>
  <si>
    <t>ВД-306 С1</t>
  </si>
  <si>
    <t>705х610х640</t>
  </si>
  <si>
    <t>ВД-306 (ЭСВА)</t>
  </si>
  <si>
    <t>ВД-506Д с пультом ДУ</t>
  </si>
  <si>
    <t xml:space="preserve">ВДМ-6301 без РБ (ЭСВА) </t>
  </si>
  <si>
    <t>9 постов по 315а</t>
  </si>
  <si>
    <t>8 постов по 315а</t>
  </si>
  <si>
    <t>ВДМ-1202С без РБ («СЭЛМА»)</t>
  </si>
  <si>
    <t>625х895х750</t>
  </si>
  <si>
    <t>8 постов с автом выкл</t>
  </si>
  <si>
    <t>8 постов без автом выкл</t>
  </si>
  <si>
    <t xml:space="preserve">ВДУ-506 С (СЭЛМА) </t>
  </si>
  <si>
    <t>ПДГ-150 без горелки</t>
  </si>
  <si>
    <t>150а-20%</t>
  </si>
  <si>
    <t>445х230х478</t>
  </si>
  <si>
    <t>ПДГ-230</t>
  </si>
  <si>
    <t>230</t>
  </si>
  <si>
    <t>230а-10%</t>
  </si>
  <si>
    <t>630х250х542</t>
  </si>
  <si>
    <t>ПДГ-250</t>
  </si>
  <si>
    <t>250а-60%</t>
  </si>
  <si>
    <t>800х308х700</t>
  </si>
  <si>
    <t>300а-60%</t>
  </si>
  <si>
    <t>0,8-1,4</t>
  </si>
  <si>
    <t>10,3</t>
  </si>
  <si>
    <t>8,5</t>
  </si>
  <si>
    <t>5,1</t>
  </si>
  <si>
    <t>ПДГ-252</t>
  </si>
  <si>
    <t>810х450х820</t>
  </si>
  <si>
    <t>250а-40%</t>
  </si>
  <si>
    <t>810х350х630</t>
  </si>
  <si>
    <t>ПДГ-351</t>
  </si>
  <si>
    <t>17</t>
  </si>
  <si>
    <t>315а-60%</t>
  </si>
  <si>
    <t>850х450х905</t>
  </si>
  <si>
    <t>ПДГ-312-5 с ВДГ-303-3 исполнение 2 без горелки, без кабеля</t>
  </si>
  <si>
    <t xml:space="preserve">ПДГ-312-5 с ВС-300Б-02 без горелки, без кабеля </t>
  </si>
  <si>
    <t xml:space="preserve">ПДГ-312-5 (4-х роликовый) с ВС-4200 без горелки, без кабеля </t>
  </si>
  <si>
    <t>ПДГ-401-05 с ВДГ-401-02 без горелки, без кабеля</t>
  </si>
  <si>
    <t>ПДГО-601 с ВДУ-506С, без горелки, без кабеля</t>
  </si>
  <si>
    <t xml:space="preserve">ПДГ-508М (516М) (Каховка) с ВДУ-506 («ЭСВА»)  </t>
  </si>
  <si>
    <t>ПДГ-421 серия 03 («Адмиралтеец-4») с ВС-300Б-02 б\гор, б\каб</t>
  </si>
  <si>
    <t>436х606х400</t>
  </si>
  <si>
    <t>ПДГ-421серия 03 («Адмиралтеец-4») с ВДУ-506С б\гор, б\каб.</t>
  </si>
  <si>
    <t>ПДГО-510 с ВДУ-506С, без горелки, без кабеля</t>
  </si>
  <si>
    <t>ПДГО-510А с БУСП-2К-506/24В  с ВДУ-506 («ЭСВА»), б/горелки, б/кабеля</t>
  </si>
  <si>
    <t>ПДГО-601 с ВДУ-601 («ЭСВА») без горелки, без кабеля</t>
  </si>
  <si>
    <t>ПДГО-602 с блоком управления с ВС-600 без горелки, без кабеля</t>
  </si>
  <si>
    <t>А-1197Г (или А-1197Ф) с ВС-600 без горелки, без кабеля</t>
  </si>
  <si>
    <t>А-547 с ВС 300Б без горелки, без кабеля</t>
  </si>
  <si>
    <t>тел: (495) 971-25-38, 542-34-94</t>
  </si>
  <si>
    <t xml:space="preserve">ТДМ-169(220) </t>
  </si>
  <si>
    <t xml:space="preserve">ТДМ-181(220) </t>
  </si>
  <si>
    <t>ТДМ-181(380)</t>
  </si>
  <si>
    <t xml:space="preserve">ТДМ-259(220) </t>
  </si>
  <si>
    <t xml:space="preserve">ТДМ-259(380) </t>
  </si>
  <si>
    <t xml:space="preserve">ТДМ-259(220/380) </t>
  </si>
  <si>
    <t xml:space="preserve">ТДМ-300(220) </t>
  </si>
  <si>
    <t xml:space="preserve">ТДМ-300(380) </t>
  </si>
  <si>
    <t xml:space="preserve">ТДМ-307(380) </t>
  </si>
  <si>
    <t xml:space="preserve">ТДМ-504(380) </t>
  </si>
  <si>
    <t xml:space="preserve">ТДМ-501(380) </t>
  </si>
  <si>
    <t>ТДМ-250С (220/380в) мастер</t>
  </si>
  <si>
    <t>до 1200</t>
  </si>
  <si>
    <t>до 560</t>
  </si>
  <si>
    <t>46</t>
  </si>
  <si>
    <t>410х780х680</t>
  </si>
  <si>
    <t>пуск+зарядка+сварка</t>
  </si>
  <si>
    <t>ток (А)</t>
  </si>
  <si>
    <t>Макс. ток сварк.</t>
  </si>
  <si>
    <t>импульса (с)</t>
  </si>
  <si>
    <t>Длител. свароч.</t>
  </si>
  <si>
    <t>30-315</t>
  </si>
  <si>
    <t>1-6</t>
  </si>
  <si>
    <t>ПДГ-210 "Мастер"</t>
  </si>
  <si>
    <t>ПДГ-211 "Мастер"</t>
  </si>
  <si>
    <t>ПДГ-280 "Мастер"</t>
  </si>
  <si>
    <t>001-0836</t>
  </si>
  <si>
    <t>001-0837</t>
  </si>
  <si>
    <t>40-280</t>
  </si>
  <si>
    <t>001-0754</t>
  </si>
  <si>
    <t>200</t>
  </si>
  <si>
    <t>300</t>
  </si>
  <si>
    <t>0,6-1,2</t>
  </si>
  <si>
    <t>001-0758</t>
  </si>
  <si>
    <t>400</t>
  </si>
  <si>
    <t>0,6-1,6</t>
  </si>
  <si>
    <t>80-500</t>
  </si>
  <si>
    <t>АППАРАТЫ АРГОНОДУГОВОЙ СВАРКИ</t>
  </si>
  <si>
    <t>Uп (В)</t>
  </si>
  <si>
    <t>Ток вс. (А)</t>
  </si>
  <si>
    <t>Род св тока</t>
  </si>
  <si>
    <t>Электрод</t>
  </si>
  <si>
    <t>ПН %</t>
  </si>
  <si>
    <t>001-5010</t>
  </si>
  <si>
    <t>УДГ-161</t>
  </si>
  <si>
    <t>5-150</t>
  </si>
  <si>
    <t>пост</t>
  </si>
  <si>
    <t>0,8-3мм</t>
  </si>
  <si>
    <t>360х360х930</t>
  </si>
  <si>
    <t>001-5015</t>
  </si>
  <si>
    <t>УДГ-180</t>
  </si>
  <si>
    <t>40-170</t>
  </si>
  <si>
    <t>перем</t>
  </si>
  <si>
    <t>1,6-4мм</t>
  </si>
  <si>
    <t>001-5021</t>
  </si>
  <si>
    <t>УДГУ-251(DC/AC)</t>
  </si>
  <si>
    <t>5-250</t>
  </si>
  <si>
    <t>TIG-пост</t>
  </si>
  <si>
    <t>0,8-5мм</t>
  </si>
  <si>
    <t>800х370х730</t>
  </si>
  <si>
    <t>свар. нержав.</t>
  </si>
  <si>
    <t>15-275</t>
  </si>
  <si>
    <t>TIG-перем</t>
  </si>
  <si>
    <t>ВД-305 "Шайтан"</t>
  </si>
  <si>
    <t>электрон.</t>
  </si>
  <si>
    <t>320х580х465</t>
  </si>
  <si>
    <t>свар. алюмин.</t>
  </si>
  <si>
    <t>без горелки</t>
  </si>
  <si>
    <t>25-190</t>
  </si>
  <si>
    <t>ММА-пост</t>
  </si>
  <si>
    <t>2-4мм</t>
  </si>
  <si>
    <t>сварка покрыт.</t>
  </si>
  <si>
    <t>25-235</t>
  </si>
  <si>
    <t>ММА-перем</t>
  </si>
  <si>
    <t>электродами</t>
  </si>
  <si>
    <t>001-5030</t>
  </si>
  <si>
    <t>УДГУ-351(DC/AC)</t>
  </si>
  <si>
    <t>5-300</t>
  </si>
  <si>
    <t>0,8-6мм</t>
  </si>
  <si>
    <t>600х550х900</t>
  </si>
  <si>
    <t>20-315</t>
  </si>
  <si>
    <t>25-250</t>
  </si>
  <si>
    <t>2-6мм</t>
  </si>
  <si>
    <t>25-300</t>
  </si>
  <si>
    <t>001-5042</t>
  </si>
  <si>
    <t>001-00120</t>
  </si>
  <si>
    <t>001-00281</t>
  </si>
  <si>
    <t>001-00352</t>
  </si>
  <si>
    <t>УДГУ-501(DC/AC)</t>
  </si>
  <si>
    <t>15-450</t>
  </si>
  <si>
    <t>0,8-10мм</t>
  </si>
  <si>
    <t>730х445х970</t>
  </si>
  <si>
    <t>25-500</t>
  </si>
  <si>
    <t>25-350</t>
  </si>
  <si>
    <t>25-480</t>
  </si>
  <si>
    <t>004-0232</t>
  </si>
  <si>
    <t>ГВ-3</t>
  </si>
  <si>
    <t>004-0255</t>
  </si>
  <si>
    <t>001-9003</t>
  </si>
  <si>
    <t>Блок выпрямит МД-13400</t>
  </si>
  <si>
    <t>004-0101</t>
  </si>
  <si>
    <t>380</t>
  </si>
  <si>
    <t>004-0113</t>
  </si>
  <si>
    <t>004-0114</t>
  </si>
  <si>
    <t>004-0153</t>
  </si>
  <si>
    <t>Кабель медный КГ</t>
  </si>
  <si>
    <t>Кабель КГ 1х16</t>
  </si>
  <si>
    <t>Кабель КГ 1х25</t>
  </si>
  <si>
    <t>Кабель КГ 1х35</t>
  </si>
  <si>
    <t>Толщина</t>
  </si>
  <si>
    <t>РБ-306</t>
  </si>
  <si>
    <t>001-0603</t>
  </si>
  <si>
    <t>001-0819</t>
  </si>
  <si>
    <t xml:space="preserve">  </t>
  </si>
  <si>
    <t>ПДГ-160Р "Мастер"</t>
  </si>
  <si>
    <t>001-08351</t>
  </si>
  <si>
    <t>001-09619</t>
  </si>
  <si>
    <t>ПДГ-200Р "Мастер"</t>
  </si>
  <si>
    <t>004-0390</t>
  </si>
  <si>
    <t>Подогреватель ПУ-1</t>
  </si>
  <si>
    <t>РЕГУЛЯТОРЫ РАСХОДА ГАЗА</t>
  </si>
  <si>
    <t>Давл. предохр.</t>
  </si>
  <si>
    <t>Наиб. пропуск.</t>
  </si>
  <si>
    <t>клапана</t>
  </si>
  <si>
    <t>способность</t>
  </si>
  <si>
    <t>м куб/час(л/мин)</t>
  </si>
  <si>
    <t>УСТАНОВКИ ВОЗДУШНО-ПЛАЗМЕННОЙ РЕЗКИ</t>
  </si>
  <si>
    <t>УВПР – 0401 (до 5 мм)</t>
  </si>
  <si>
    <t>УВПР-120 (до 40 мм)</t>
  </si>
  <si>
    <t>УВПР-200 с плазматроном (70 мм, плавная регклировка)</t>
  </si>
  <si>
    <t>УВПР – 2001 (до 75 мм)</t>
  </si>
  <si>
    <t>УПР-4010К для механизированной резки (до 100мм), замена АПР-404</t>
  </si>
  <si>
    <t>DC 120П.33 (до 30мм)</t>
  </si>
  <si>
    <t>МТ-2103</t>
  </si>
  <si>
    <t>ТР-2 – труборез + листорез с резаком 15м (автомат. резка труб и листов),без ист.</t>
  </si>
  <si>
    <t>001-0906</t>
  </si>
  <si>
    <t>Горелки для сварочных полуавтоматов</t>
  </si>
  <si>
    <t>провол, мм</t>
  </si>
  <si>
    <t>Защитный</t>
  </si>
  <si>
    <t>газ</t>
  </si>
  <si>
    <t>Длина шланг</t>
  </si>
  <si>
    <t>провода, м</t>
  </si>
  <si>
    <t>Способ</t>
  </si>
  <si>
    <t>крепления</t>
  </si>
  <si>
    <t>(32)</t>
  </si>
  <si>
    <t>Номин свар</t>
  </si>
  <si>
    <t>ток, А</t>
  </si>
  <si>
    <t>ПВ, %</t>
  </si>
  <si>
    <t>цикл 5 мин</t>
  </si>
  <si>
    <t>евро</t>
  </si>
  <si>
    <t>штырь</t>
  </si>
  <si>
    <t>Горелка ГДПГ-1201М</t>
  </si>
  <si>
    <t>Горелка ГДПГ-1602М</t>
  </si>
  <si>
    <t>160</t>
  </si>
  <si>
    <t>Горелка ГДПГ-2003М</t>
  </si>
  <si>
    <t>БСН-10 AC/DC (блок снижения напряжения холостого хода)</t>
  </si>
  <si>
    <t>БП-01 серия 02</t>
  </si>
  <si>
    <t>371х155х295</t>
  </si>
  <si>
    <t>Св</t>
  </si>
  <si>
    <t>БП-02 (блок питания 27В) с контактором</t>
  </si>
  <si>
    <t>БИ-01 (блок измерительный: амперметр, вольтметр)</t>
  </si>
  <si>
    <t>БВА-02 (система охлаждения)</t>
  </si>
  <si>
    <t>Горелка ГДПГ-2503М</t>
  </si>
  <si>
    <t>250</t>
  </si>
  <si>
    <t>Горелка ГДПГ-3104М</t>
  </si>
  <si>
    <t>315</t>
  </si>
  <si>
    <t>Горелка ГДПГ-4004М</t>
  </si>
  <si>
    <t>001-0900</t>
  </si>
  <si>
    <t>001-0902</t>
  </si>
  <si>
    <t>001-0920</t>
  </si>
  <si>
    <t>001-0921</t>
  </si>
  <si>
    <t>001-0922</t>
  </si>
  <si>
    <t>001-0923</t>
  </si>
  <si>
    <t>001-0930</t>
  </si>
  <si>
    <t>001-0931</t>
  </si>
  <si>
    <t>001-0932</t>
  </si>
  <si>
    <t>001-0933</t>
  </si>
  <si>
    <t>001-0940</t>
  </si>
  <si>
    <t>315 (20%)</t>
  </si>
  <si>
    <t>250 (20%)</t>
  </si>
  <si>
    <t>360х360х940</t>
  </si>
  <si>
    <t>001-0941</t>
  </si>
  <si>
    <t>001-0942</t>
  </si>
  <si>
    <t>001-0943</t>
  </si>
  <si>
    <t>001-0950</t>
  </si>
  <si>
    <t>001-0951</t>
  </si>
  <si>
    <t>001-0952</t>
  </si>
  <si>
    <t>001-0953</t>
  </si>
  <si>
    <t>001-0908</t>
  </si>
  <si>
    <t>л/мин</t>
  </si>
  <si>
    <t>ПЕЧИ ДЛЯ СУШКИ ЭЛЕКТРОДОВ</t>
  </si>
  <si>
    <t>9</t>
  </si>
  <si>
    <t>60-300</t>
  </si>
  <si>
    <t>70-400</t>
  </si>
  <si>
    <t>Ответная часть ЕС-300П "Мастер"</t>
  </si>
  <si>
    <t>001-0818</t>
  </si>
  <si>
    <t>ПДГ-160 "Мастер"</t>
  </si>
  <si>
    <t>0,6-1,0</t>
  </si>
  <si>
    <t>Температура</t>
  </si>
  <si>
    <t>Размер камеры</t>
  </si>
  <si>
    <t>(С)</t>
  </si>
  <si>
    <t>Печь для сушки</t>
  </si>
  <si>
    <t>электродов</t>
  </si>
  <si>
    <t>001-0847</t>
  </si>
  <si>
    <t>вент, t-защ,без горелки</t>
  </si>
  <si>
    <t>изменение Т-ры 150 - 80 гр.С не менее 2ч</t>
  </si>
  <si>
    <t>21</t>
  </si>
  <si>
    <t>125</t>
  </si>
  <si>
    <t>440х70х160</t>
  </si>
  <si>
    <t>770х70х150</t>
  </si>
  <si>
    <t>500х70х170</t>
  </si>
  <si>
    <t>макс</t>
  </si>
  <si>
    <t>004-0372</t>
  </si>
  <si>
    <t>У-30-КР1-м (1 маном)</t>
  </si>
  <si>
    <t>углек</t>
  </si>
  <si>
    <t>155х115х120</t>
  </si>
  <si>
    <t>004-03721</t>
  </si>
  <si>
    <t>У-30-КР1 (1 маном)</t>
  </si>
  <si>
    <t>160х130х130</t>
  </si>
  <si>
    <t>004-0373</t>
  </si>
  <si>
    <t>У-30-КР2-м (2 маном)</t>
  </si>
  <si>
    <t>155х170х120</t>
  </si>
  <si>
    <t>004-03731</t>
  </si>
  <si>
    <t>У-30-КР2 (2 маном)</t>
  </si>
  <si>
    <t>160х190х130</t>
  </si>
  <si>
    <t>004-0376</t>
  </si>
  <si>
    <t>АР-10-КР1-м</t>
  </si>
  <si>
    <t>004-03761</t>
  </si>
  <si>
    <t>АР-10-КР1</t>
  </si>
  <si>
    <t>004-0377</t>
  </si>
  <si>
    <t>АР-40-КР1-м</t>
  </si>
  <si>
    <t>004-03771</t>
  </si>
  <si>
    <t>АР-40-КР1</t>
  </si>
  <si>
    <t>004-0378</t>
  </si>
  <si>
    <t>АР-150-КР1-м</t>
  </si>
  <si>
    <t>004-03781</t>
  </si>
  <si>
    <t>АР-150-КР1</t>
  </si>
  <si>
    <t>004-0381</t>
  </si>
  <si>
    <t>А-30-КР1-м</t>
  </si>
  <si>
    <t>азот</t>
  </si>
  <si>
    <t>004-03811</t>
  </si>
  <si>
    <t>А-30-КР1</t>
  </si>
  <si>
    <t>004-0382</t>
  </si>
  <si>
    <t>А-90-КР1-м</t>
  </si>
  <si>
    <t>004-03821</t>
  </si>
  <si>
    <t>А-90-КР1</t>
  </si>
  <si>
    <t>004-0386</t>
  </si>
  <si>
    <t>Г-70 КР1-м</t>
  </si>
  <si>
    <t>гелий</t>
  </si>
  <si>
    <t>004-03861</t>
  </si>
  <si>
    <t>Г-70 КР1</t>
  </si>
  <si>
    <t>U=36в, Р=150вт, t=70+5С</t>
  </si>
  <si>
    <t>100х78х42</t>
  </si>
  <si>
    <t>120</t>
  </si>
  <si>
    <t>Термос-пенал</t>
  </si>
  <si>
    <t>Загрузка</t>
  </si>
  <si>
    <t>10-150</t>
  </si>
  <si>
    <t>80</t>
  </si>
  <si>
    <t>10-160</t>
  </si>
  <si>
    <t>10-180</t>
  </si>
  <si>
    <t>кВт</t>
  </si>
  <si>
    <t>24</t>
  </si>
  <si>
    <t>Комплектующие к сварочным горелкам</t>
  </si>
  <si>
    <t>001-9100</t>
  </si>
  <si>
    <t>001-9110</t>
  </si>
  <si>
    <t>001-9120</t>
  </si>
  <si>
    <t>001-90031</t>
  </si>
  <si>
    <t>Блок выпрямит ВД-301/302</t>
  </si>
  <si>
    <t>для ВД-301, ВД-302 "зверь"</t>
  </si>
  <si>
    <t>001-9005</t>
  </si>
  <si>
    <t>Вентилятор к ВД-306</t>
  </si>
  <si>
    <t>Пускатель ПМЕ-211 (ПМ 12)</t>
  </si>
  <si>
    <t>001-9010</t>
  </si>
  <si>
    <t>для ВД-306</t>
  </si>
  <si>
    <t>ВЭМЗ - г. Дубна</t>
  </si>
  <si>
    <t>001-00601</t>
  </si>
  <si>
    <t>16</t>
  </si>
  <si>
    <t>490х525х475</t>
  </si>
  <si>
    <t>001-0848</t>
  </si>
  <si>
    <t>001-0849</t>
  </si>
  <si>
    <t>ПДГ-253 ST "Мастер"</t>
  </si>
  <si>
    <t>ПДГ-253 PR "Мастер"</t>
  </si>
  <si>
    <t>доп плата управления</t>
  </si>
  <si>
    <t>доп расшир плата управления</t>
  </si>
  <si>
    <t>Сопло к горелке 130-200а</t>
  </si>
  <si>
    <t xml:space="preserve">ВС-300Б </t>
  </si>
  <si>
    <t>ВС-600 (СЭЛМА)</t>
  </si>
  <si>
    <t>ВДГ-303-3</t>
  </si>
  <si>
    <t>ВДГ-401</t>
  </si>
  <si>
    <t>Провод ПНСВ-1-1,2</t>
  </si>
  <si>
    <t>006-1002</t>
  </si>
  <si>
    <t>001-0035</t>
  </si>
  <si>
    <t>001-00351</t>
  </si>
  <si>
    <t>Провод прогревочный</t>
  </si>
  <si>
    <t>156х142х138</t>
  </si>
  <si>
    <t>004-0308</t>
  </si>
  <si>
    <t>БПО-5-КР1</t>
  </si>
  <si>
    <t>СВАРОЧНЫЕ АППАРАТЫ ИНВЕРТЕРНОГО ТИПА</t>
  </si>
  <si>
    <t>001-2002</t>
  </si>
  <si>
    <t>20-160</t>
  </si>
  <si>
    <t>4</t>
  </si>
  <si>
    <t>ПДГ-401 с ВС-300Б без горелки, без кабеля</t>
  </si>
  <si>
    <t>001-09600</t>
  </si>
  <si>
    <t>001-09610</t>
  </si>
  <si>
    <t>Напр.Х.Х.</t>
  </si>
  <si>
    <t>001-2006</t>
  </si>
  <si>
    <t>20-200</t>
  </si>
  <si>
    <t>8</t>
  </si>
  <si>
    <t>150х240х400</t>
  </si>
  <si>
    <t>001-2010</t>
  </si>
  <si>
    <t>001-2014</t>
  </si>
  <si>
    <t>20-230</t>
  </si>
  <si>
    <t>20-250</t>
  </si>
  <si>
    <t>006-0007</t>
  </si>
  <si>
    <t>155х152х50</t>
  </si>
  <si>
    <t>153х120х130</t>
  </si>
  <si>
    <t>Кабель КГ 1х50</t>
  </si>
  <si>
    <t>42</t>
  </si>
  <si>
    <t>150</t>
  </si>
  <si>
    <t>4,5</t>
  </si>
  <si>
    <t>6</t>
  </si>
  <si>
    <t>25</t>
  </si>
  <si>
    <t>2</t>
  </si>
  <si>
    <t>006-0002</t>
  </si>
  <si>
    <t>Кабель КГ 1х10</t>
  </si>
  <si>
    <t>Производство и продажа</t>
  </si>
  <si>
    <r>
      <t xml:space="preserve">Русской Электротехнической Компании - </t>
    </r>
    <r>
      <rPr>
        <b/>
        <sz val="12"/>
        <rFont val="Arial Cyr"/>
        <family val="2"/>
      </rPr>
      <t>г. Кострома</t>
    </r>
  </si>
  <si>
    <t>сварочной - строительной техники</t>
  </si>
  <si>
    <t>0-15</t>
  </si>
  <si>
    <t>12</t>
  </si>
  <si>
    <t>ГОРЕЛКИ ДЛЯ АРГОНОДУГОВОЙ СВАРКИ</t>
  </si>
  <si>
    <t>Род св. тока</t>
  </si>
  <si>
    <t>Охлаждение</t>
  </si>
  <si>
    <t>Габаритн размеры (мм)</t>
  </si>
  <si>
    <t>Расход газа</t>
  </si>
  <si>
    <t>перем/пост</t>
  </si>
  <si>
    <t>электрода</t>
  </si>
  <si>
    <t>длина</t>
  </si>
  <si>
    <t>высота</t>
  </si>
  <si>
    <t>толщина</t>
  </si>
  <si>
    <t>001-5103</t>
  </si>
  <si>
    <t>АГНИ-03М</t>
  </si>
  <si>
    <t>160/200</t>
  </si>
  <si>
    <t>пост/перем</t>
  </si>
  <si>
    <t>1,6-5мм</t>
  </si>
  <si>
    <t>Э-50А    (НАКС)</t>
  </si>
  <si>
    <t>Э-10Х23Н9Г6С2</t>
  </si>
  <si>
    <t>АНЖР-1</t>
  </si>
  <si>
    <t>3;4;5</t>
  </si>
  <si>
    <t>Э-60  (НАКС )</t>
  </si>
  <si>
    <t>Э-06Х25Н40М7Г2</t>
  </si>
  <si>
    <t>Э-12Х13</t>
  </si>
  <si>
    <t>Э-06Х19Н11Г2М2</t>
  </si>
  <si>
    <t>Э-20Х13</t>
  </si>
  <si>
    <t>АНО-4</t>
  </si>
  <si>
    <t>Э-03Х23Н27М3Д3Г2Б</t>
  </si>
  <si>
    <t>3;4</t>
  </si>
  <si>
    <t xml:space="preserve">Электроды для сварки и </t>
  </si>
  <si>
    <t>ЦЛ-25/1, ЦЛ-25/2</t>
  </si>
  <si>
    <t>ОЗЧ-6</t>
  </si>
  <si>
    <t>ЭА-606/11</t>
  </si>
  <si>
    <t>УОНИИ-13/45А</t>
  </si>
  <si>
    <t>Э-09Х1МФ</t>
  </si>
  <si>
    <t>Э46А   ТУ 1272-001-50133500-2003</t>
  </si>
  <si>
    <t>Э-07X19Н11М3Г2Ф</t>
  </si>
  <si>
    <t>Э-09Х1М</t>
  </si>
  <si>
    <t>Э-11X15H25М6АГ2</t>
  </si>
  <si>
    <t>Э-09X15H25М6Г2Ф</t>
  </si>
  <si>
    <t>ЭА-48М/22</t>
  </si>
  <si>
    <t xml:space="preserve">ЦУ - 2ХМ  </t>
  </si>
  <si>
    <t>Э-50А; ТУ-5.965-11432-91</t>
  </si>
  <si>
    <t>МР</t>
  </si>
  <si>
    <t xml:space="preserve">Проволока СВ-08А, СВ-08 </t>
  </si>
  <si>
    <t xml:space="preserve">ТУ 1211-007-50133500-04   </t>
  </si>
  <si>
    <t>ГОСТ 2246-70</t>
  </si>
  <si>
    <t xml:space="preserve">рубленая L-900мм </t>
  </si>
  <si>
    <t>Э-08X14Н65М15В4Г2</t>
  </si>
  <si>
    <t>для газовой сварки</t>
  </si>
  <si>
    <t>в бухтах 30-40кг;</t>
  </si>
  <si>
    <t>ТВК-75И</t>
  </si>
  <si>
    <t>(75)</t>
  </si>
  <si>
    <t xml:space="preserve"> Система менеджмента качества сертифицированна в соответствии с требованиями международного стандарта ISO 9001-2008.</t>
  </si>
  <si>
    <t>Электроды сертифицированы Госстандартами России и Беларуси, Минздравом России, Мосстройсертификацией, одобрены  Морским и Речным</t>
  </si>
  <si>
    <t>Электроды сертифицированы Госстандартами России и Беларуси, Минздравом России, Мосстройсертификацией,одобрены  Российским Морским Регистром</t>
  </si>
  <si>
    <t xml:space="preserve"> Судоходства и Научно-исследовательским институтом железнодорожного транспорта, аттестованы в соответствии с требованиями РД 03-613-03 (Госгортехнадзора).</t>
  </si>
  <si>
    <t xml:space="preserve">Электроды  упаковываются  в  гофрокоробку  по  3 кг  и  5 кг  с последующей  упаковкой </t>
  </si>
  <si>
    <t>в термоусадочную плёнку и  гофрокороба по 18 кг и 20 кг.</t>
  </si>
  <si>
    <t xml:space="preserve">   Цены   действительны с 15 января  2010 г.</t>
  </si>
  <si>
    <r>
      <t xml:space="preserve">АНЖР-2 </t>
    </r>
    <r>
      <rPr>
        <b/>
        <sz val="6"/>
        <rFont val="Arial Cyr"/>
        <family val="0"/>
      </rPr>
      <t>(НАКС)</t>
    </r>
  </si>
  <si>
    <r>
      <t>Т-620</t>
    </r>
    <r>
      <rPr>
        <b/>
        <sz val="8"/>
        <rFont val="Arial Cyr"/>
        <family val="0"/>
      </rPr>
      <t xml:space="preserve"> </t>
    </r>
    <r>
      <rPr>
        <sz val="6"/>
        <rFont val="Arial Cyr"/>
        <family val="2"/>
      </rPr>
      <t>Э-320Х23С2ГТР</t>
    </r>
  </si>
  <si>
    <r>
      <t>(</t>
    </r>
    <r>
      <rPr>
        <b/>
        <i/>
        <sz val="6"/>
        <rFont val="Arial Cyr"/>
        <family val="0"/>
      </rPr>
      <t xml:space="preserve">НАКС) </t>
    </r>
    <r>
      <rPr>
        <b/>
        <sz val="7"/>
        <rFont val="Arial Cyr"/>
        <family val="0"/>
      </rPr>
      <t>МР</t>
    </r>
  </si>
  <si>
    <r>
      <t>Т-590</t>
    </r>
    <r>
      <rPr>
        <sz val="9"/>
        <rFont val="Arial Cyr"/>
        <family val="0"/>
      </rPr>
      <t xml:space="preserve"> </t>
    </r>
    <r>
      <rPr>
        <sz val="6"/>
        <rFont val="Arial Cyr"/>
        <family val="2"/>
      </rPr>
      <t>Э-320Х25С2ГР</t>
    </r>
  </si>
  <si>
    <r>
      <t>МР-3, ОЗС-4</t>
    </r>
    <r>
      <rPr>
        <b/>
        <i/>
        <sz val="6"/>
        <rFont val="Arial Cyr"/>
        <family val="0"/>
      </rPr>
      <t xml:space="preserve">  (НАКС)</t>
    </r>
  </si>
  <si>
    <r>
      <t xml:space="preserve"> ОЗШ-1</t>
    </r>
    <r>
      <rPr>
        <sz val="6"/>
        <rFont val="Arial Cyr"/>
        <family val="0"/>
      </rPr>
      <t xml:space="preserve"> Э-16Г2ХМ</t>
    </r>
  </si>
  <si>
    <r>
      <t>ОЗШ-3</t>
    </r>
    <r>
      <rPr>
        <sz val="8"/>
        <rFont val="Arial Cyr"/>
        <family val="0"/>
      </rPr>
      <t xml:space="preserve"> </t>
    </r>
    <r>
      <rPr>
        <sz val="6"/>
        <rFont val="Arial Cyr"/>
        <family val="0"/>
      </rPr>
      <t>Э-37Х9С2</t>
    </r>
  </si>
  <si>
    <r>
      <t>ЦЛ- 39</t>
    </r>
    <r>
      <rPr>
        <b/>
        <i/>
        <sz val="6"/>
        <rFont val="Arial Cyr"/>
        <family val="0"/>
      </rPr>
      <t xml:space="preserve">(НАКС) </t>
    </r>
  </si>
  <si>
    <r>
      <t>ЭА-400/10У</t>
    </r>
    <r>
      <rPr>
        <b/>
        <i/>
        <sz val="6"/>
        <rFont val="Arial Cyr"/>
        <family val="0"/>
      </rPr>
      <t>(</t>
    </r>
    <r>
      <rPr>
        <b/>
        <i/>
        <sz val="5"/>
        <rFont val="Arial Cyr"/>
        <family val="0"/>
      </rPr>
      <t>НАКС</t>
    </r>
    <r>
      <rPr>
        <b/>
        <i/>
        <sz val="6"/>
        <rFont val="Arial Cyr"/>
        <family val="0"/>
      </rPr>
      <t>)</t>
    </r>
    <r>
      <rPr>
        <b/>
        <sz val="6"/>
        <rFont val="Arial Cyr"/>
        <family val="0"/>
      </rPr>
      <t>МР</t>
    </r>
  </si>
  <si>
    <r>
      <t xml:space="preserve"> </t>
    </r>
    <r>
      <rPr>
        <sz val="6"/>
        <rFont val="Arial Cyr"/>
        <family val="0"/>
      </rPr>
      <t>Э-09Х1МФ</t>
    </r>
  </si>
  <si>
    <r>
      <t>ТМЛ-1У</t>
    </r>
    <r>
      <rPr>
        <b/>
        <sz val="6"/>
        <rFont val="Arial Cyr"/>
        <family val="0"/>
      </rPr>
      <t xml:space="preserve"> </t>
    </r>
    <r>
      <rPr>
        <b/>
        <i/>
        <sz val="6"/>
        <rFont val="Arial Cyr"/>
        <family val="0"/>
      </rPr>
      <t>(НАКС)</t>
    </r>
  </si>
  <si>
    <r>
      <t xml:space="preserve">ЭА-395/9 </t>
    </r>
    <r>
      <rPr>
        <b/>
        <i/>
        <sz val="6"/>
        <rFont val="Arial Cyr"/>
        <family val="0"/>
      </rPr>
      <t>(НАКС)</t>
    </r>
    <r>
      <rPr>
        <b/>
        <sz val="7"/>
        <rFont val="Arial Cyr"/>
        <family val="0"/>
      </rPr>
      <t xml:space="preserve"> МР</t>
    </r>
  </si>
  <si>
    <r>
      <t xml:space="preserve">ТМЛ-3У </t>
    </r>
    <r>
      <rPr>
        <i/>
        <sz val="6"/>
        <rFont val="Arial Cyr"/>
        <family val="0"/>
      </rPr>
      <t>(НАКС)</t>
    </r>
  </si>
  <si>
    <r>
      <t xml:space="preserve">Э50А   (НАКС) </t>
    </r>
    <r>
      <rPr>
        <sz val="7"/>
        <rFont val="Arial Cyr"/>
        <family val="0"/>
      </rPr>
      <t>РР</t>
    </r>
  </si>
  <si>
    <r>
      <t xml:space="preserve"> </t>
    </r>
    <r>
      <rPr>
        <sz val="6"/>
        <rFont val="Arial Cyr"/>
        <family val="0"/>
      </rPr>
      <t>Э-09Х1М</t>
    </r>
  </si>
  <si>
    <t>воздушное</t>
  </si>
  <si>
    <t>70/142</t>
  </si>
  <si>
    <t>8-12</t>
  </si>
  <si>
    <t>001-5107</t>
  </si>
  <si>
    <t>АГНИ-12М</t>
  </si>
  <si>
    <t>001-5115</t>
  </si>
  <si>
    <t>АГНИ-17МУ</t>
  </si>
  <si>
    <t>250/315</t>
  </si>
  <si>
    <t>вода</t>
  </si>
  <si>
    <t>001-5121</t>
  </si>
  <si>
    <t>АГНИ-25</t>
  </si>
  <si>
    <t>400/500</t>
  </si>
  <si>
    <t>7,5</t>
  </si>
  <si>
    <t>005</t>
  </si>
  <si>
    <t>СВАРОЧНЫЕ МАТЕРИАЛЫ</t>
  </si>
  <si>
    <t>за 1 кг</t>
  </si>
  <si>
    <t>СВАРОЧНАЯ ПРОВОЛОКА</t>
  </si>
  <si>
    <t>Упаковка</t>
  </si>
  <si>
    <t>от 1000кг</t>
  </si>
  <si>
    <t>от 300кг</t>
  </si>
  <si>
    <t>005-0510</t>
  </si>
  <si>
    <t>СВ 08 Г2С омедненная</t>
  </si>
  <si>
    <t>5 кг</t>
  </si>
  <si>
    <t>на еврокассетах</t>
  </si>
  <si>
    <t>за 1 упак</t>
  </si>
  <si>
    <t>005-0512</t>
  </si>
  <si>
    <t>ВДУ-506 (380)</t>
  </si>
  <si>
    <t>ВД-306Б</t>
  </si>
  <si>
    <t>ВД-306Б (НАКС)</t>
  </si>
  <si>
    <t>ПРМ-4-М2 (ранцевый) с ИПС-300 с горелкой без кабеля</t>
  </si>
  <si>
    <t>ПРМ-4-М2 (ранцевый) с ВДУ-506С с горелкой без кабеля</t>
  </si>
  <si>
    <t>ПДГ-1600И "Мастер"</t>
  </si>
  <si>
    <t>исп. Стандарт</t>
  </si>
  <si>
    <t>исп. Малыш</t>
  </si>
  <si>
    <t>ПДГ-300 с ИПС-300 без горелкой без кабеля</t>
  </si>
  <si>
    <t>ПДГ-500 с ВДУ-506С без горелкой без кабеля</t>
  </si>
  <si>
    <t>Марка электродов                     Тип по ГОСТ</t>
  </si>
  <si>
    <t>D, мм</t>
  </si>
  <si>
    <t>Цена с НДС, руб/т</t>
  </si>
  <si>
    <t>Марка электродов              Тип по ГОСТ</t>
  </si>
  <si>
    <t xml:space="preserve"> Электроды  для сварки углеродистых и н/лег. сталей</t>
  </si>
  <si>
    <t>СЗСМ-46.00</t>
  </si>
  <si>
    <t>УОНИ-13/65</t>
  </si>
  <si>
    <t>ГС-1</t>
  </si>
  <si>
    <t>Э46А</t>
  </si>
  <si>
    <t>4;5</t>
  </si>
  <si>
    <t>4; 5</t>
  </si>
  <si>
    <t>08Х24Н60М10Г2</t>
  </si>
  <si>
    <t>УОНИ-13/85</t>
  </si>
  <si>
    <t>СЗСМ-01К</t>
  </si>
  <si>
    <t>Э85</t>
  </si>
  <si>
    <t>Э-50А</t>
  </si>
  <si>
    <t xml:space="preserve">ТМУ-21У </t>
  </si>
  <si>
    <t>Электроды  для наплавки</t>
  </si>
  <si>
    <t>Э50А    (НАКС)</t>
  </si>
  <si>
    <t>Электроды  для сварки высоколегированных сталей</t>
  </si>
  <si>
    <t>НР-70</t>
  </si>
  <si>
    <t xml:space="preserve">ОЗС-12, МР-3 </t>
  </si>
  <si>
    <t>высоколегированных сталей</t>
  </si>
  <si>
    <t>Э-30Г2ХМ</t>
  </si>
  <si>
    <t>УОНИ-13/НЖ</t>
  </si>
  <si>
    <t xml:space="preserve">ЦНИИН-4  </t>
  </si>
  <si>
    <t>Э-65Х25Г13Н3</t>
  </si>
  <si>
    <t>ОЗС-12</t>
  </si>
  <si>
    <t>ОЗН-400М</t>
  </si>
  <si>
    <t xml:space="preserve"> (НАКС)</t>
  </si>
  <si>
    <t>ОЗН-300М</t>
  </si>
  <si>
    <t>Э-10Х25Н13Г2</t>
  </si>
  <si>
    <t>ОЗЛ-7</t>
  </si>
  <si>
    <t>Э-08Х20Н9Г2Б</t>
  </si>
  <si>
    <t>Э-08Х17Н8С6Г</t>
  </si>
  <si>
    <t>ЭН-60М</t>
  </si>
  <si>
    <t xml:space="preserve">Э46 </t>
  </si>
  <si>
    <t>Э-70Х3СМТ</t>
  </si>
  <si>
    <t>МР-3С</t>
  </si>
  <si>
    <t>(НАКС)</t>
  </si>
  <si>
    <t>Э-07Х20Н9</t>
  </si>
  <si>
    <t>(ВНИИЖТ)</t>
  </si>
  <si>
    <t>ОЗС-12С, МР-3С</t>
  </si>
  <si>
    <t>ММА 500 MASTER  (дисплей)</t>
  </si>
  <si>
    <t>Э-28Х24Н16Г6</t>
  </si>
  <si>
    <t>наплавки чугуна</t>
  </si>
  <si>
    <t>ЦЧ-4</t>
  </si>
  <si>
    <t>ОЗС-6</t>
  </si>
  <si>
    <t>ОЗЛ-19</t>
  </si>
  <si>
    <t>МНЧ-2</t>
  </si>
  <si>
    <t>ОЗС-18</t>
  </si>
  <si>
    <t>ОЗЛ-25Б</t>
  </si>
  <si>
    <t>ОЗЧ-1</t>
  </si>
  <si>
    <t>Э-10Х20Н70Г2М2Б2В</t>
  </si>
  <si>
    <t>ОЗЛ-36</t>
  </si>
  <si>
    <t>ОЗЧ-2</t>
  </si>
  <si>
    <t>Э-04Х20Н9</t>
  </si>
  <si>
    <t xml:space="preserve">АНО-6 </t>
  </si>
  <si>
    <t>ЦЛ-9</t>
  </si>
  <si>
    <t>Э42</t>
  </si>
  <si>
    <t>Э-10Х25Н13Г2Б</t>
  </si>
  <si>
    <t>АНО-11</t>
  </si>
  <si>
    <t>ЦЛ-11</t>
  </si>
  <si>
    <t>Электроды для резки металла</t>
  </si>
  <si>
    <t>ОЗР-1</t>
  </si>
  <si>
    <t>АНО-21</t>
  </si>
  <si>
    <t>НАКС</t>
  </si>
  <si>
    <t>Электроды для сварки теплоустойчивых сталей</t>
  </si>
  <si>
    <t>АНО-ТМ</t>
  </si>
  <si>
    <t>ЦЛ-51</t>
  </si>
  <si>
    <t>ЦЛ-45</t>
  </si>
  <si>
    <t>УОНИ-13/45</t>
  </si>
  <si>
    <t>Э-09Х19Н10Г2М2Б</t>
  </si>
  <si>
    <t>Э42А</t>
  </si>
  <si>
    <t>УОНИИ-13/45Р</t>
  </si>
  <si>
    <t>ЭА-400/10Т</t>
  </si>
  <si>
    <t>Э 50А; ТУ-5.965-11433-91</t>
  </si>
  <si>
    <t>для судостроения; МР</t>
  </si>
  <si>
    <t>ТМЛ-5</t>
  </si>
  <si>
    <t xml:space="preserve">ЭА-981/15 </t>
  </si>
  <si>
    <t>Э-06Х1М</t>
  </si>
  <si>
    <t>УОНИ-13/55</t>
  </si>
  <si>
    <t>ОЗС-11</t>
  </si>
  <si>
    <t xml:space="preserve">ЦТ-10 </t>
  </si>
  <si>
    <t>Э-09МХ</t>
  </si>
  <si>
    <t>Э50А</t>
  </si>
  <si>
    <t>Э-11Х15Н25М6АГ2</t>
  </si>
  <si>
    <t>Электроды для сварки меди</t>
  </si>
  <si>
    <t>УОНИИ-13/55</t>
  </si>
  <si>
    <t>Комсомолец-100</t>
  </si>
  <si>
    <t xml:space="preserve">ЦТ-15 </t>
  </si>
  <si>
    <t xml:space="preserve">конструкции </t>
  </si>
  <si>
    <t>стальных мостов</t>
  </si>
  <si>
    <t>ЦТ-28</t>
  </si>
  <si>
    <t>УОНИИ-13/55Р</t>
  </si>
  <si>
    <t>Э-08X19Н10Г2Б</t>
  </si>
  <si>
    <t>Э 50А; ТУ-5.965-11432-91</t>
  </si>
  <si>
    <t xml:space="preserve">НИИ-48Г </t>
  </si>
  <si>
    <t xml:space="preserve">Э-10Х20Н9Г6С </t>
  </si>
  <si>
    <t>Э-08Х17Н8М2</t>
  </si>
  <si>
    <t>НИАТ-5</t>
  </si>
  <si>
    <t>УОНИ-13/55Р</t>
  </si>
  <si>
    <t>НИАТ-1</t>
  </si>
  <si>
    <t>УОНИ-13/55У</t>
  </si>
  <si>
    <t>Э55</t>
  </si>
  <si>
    <r>
      <t xml:space="preserve">Э60 </t>
    </r>
    <r>
      <rPr>
        <i/>
        <sz val="6"/>
        <rFont val="Arial Cyr"/>
        <family val="0"/>
      </rPr>
      <t xml:space="preserve">  </t>
    </r>
  </si>
  <si>
    <r>
      <t>(</t>
    </r>
    <r>
      <rPr>
        <b/>
        <i/>
        <sz val="6"/>
        <rFont val="Arial Cyr"/>
        <family val="0"/>
      </rPr>
      <t>НАКС)</t>
    </r>
  </si>
  <si>
    <r>
      <t xml:space="preserve">СЗСМ-02 </t>
    </r>
    <r>
      <rPr>
        <b/>
        <i/>
        <sz val="6"/>
        <rFont val="Arial Cyr"/>
        <family val="0"/>
      </rPr>
      <t xml:space="preserve"> (НАКС ) Э-50А</t>
    </r>
  </si>
  <si>
    <r>
      <t xml:space="preserve">СЗСМ-03  </t>
    </r>
    <r>
      <rPr>
        <sz val="6"/>
        <rFont val="Arial Cyr"/>
        <family val="0"/>
      </rPr>
      <t xml:space="preserve"> </t>
    </r>
  </si>
  <si>
    <r>
      <t>ЦУ-5</t>
    </r>
    <r>
      <rPr>
        <b/>
        <sz val="6"/>
        <rFont val="Arial Cyr"/>
        <family val="0"/>
      </rPr>
      <t xml:space="preserve">  Э50А (НАКС)</t>
    </r>
  </si>
  <si>
    <r>
      <t>Э46</t>
    </r>
    <r>
      <rPr>
        <i/>
        <sz val="6"/>
        <rFont val="Arial Cyr"/>
        <family val="2"/>
      </rPr>
      <t xml:space="preserve">  </t>
    </r>
  </si>
  <si>
    <r>
      <t xml:space="preserve">  </t>
    </r>
    <r>
      <rPr>
        <b/>
        <sz val="8"/>
        <rFont val="Arial Cyr"/>
        <family val="0"/>
      </rPr>
      <t xml:space="preserve"> </t>
    </r>
    <r>
      <rPr>
        <b/>
        <sz val="6"/>
        <rFont val="Arial Cyr"/>
        <family val="0"/>
      </rPr>
      <t xml:space="preserve"> (</t>
    </r>
    <r>
      <rPr>
        <b/>
        <i/>
        <sz val="6"/>
        <rFont val="Arial Cyr"/>
        <family val="0"/>
      </rPr>
      <t>НАКС)</t>
    </r>
  </si>
  <si>
    <r>
      <t>ОЗЛ-6</t>
    </r>
  </si>
  <si>
    <r>
      <t xml:space="preserve">ЦН-6Л </t>
    </r>
    <r>
      <rPr>
        <b/>
        <i/>
        <sz val="6"/>
        <rFont val="Arial Cyr"/>
        <family val="0"/>
      </rPr>
      <t>(НАКС )</t>
    </r>
  </si>
  <si>
    <r>
      <t xml:space="preserve"> </t>
    </r>
    <r>
      <rPr>
        <b/>
        <sz val="9"/>
        <rFont val="Arial Cyr"/>
        <family val="2"/>
      </rPr>
      <t>ОЗЛ-8</t>
    </r>
    <r>
      <rPr>
        <b/>
        <sz val="6"/>
        <rFont val="Arial Cyr"/>
        <family val="0"/>
      </rPr>
      <t xml:space="preserve"> </t>
    </r>
  </si>
  <si>
    <r>
      <t xml:space="preserve">сзсм </t>
    </r>
    <r>
      <rPr>
        <b/>
        <sz val="9"/>
        <rFont val="Arial Cyr"/>
        <family val="2"/>
      </rPr>
      <t>АНП-13</t>
    </r>
  </si>
  <si>
    <r>
      <t xml:space="preserve"> </t>
    </r>
    <r>
      <rPr>
        <b/>
        <sz val="9"/>
        <rFont val="Arial Cyr"/>
        <family val="2"/>
      </rPr>
      <t xml:space="preserve">ОЗЛ-9А </t>
    </r>
  </si>
  <si>
    <r>
      <t xml:space="preserve">ОЗЛ-17У </t>
    </r>
    <r>
      <rPr>
        <b/>
        <i/>
        <sz val="6"/>
        <rFont val="Arial Cyr"/>
        <family val="0"/>
      </rPr>
      <t>(НАКС)</t>
    </r>
  </si>
  <si>
    <r>
      <t>НЖ-13</t>
    </r>
    <r>
      <rPr>
        <b/>
        <sz val="8"/>
        <rFont val="Arial Cyr"/>
        <family val="0"/>
      </rPr>
      <t xml:space="preserve"> </t>
    </r>
    <r>
      <rPr>
        <b/>
        <i/>
        <sz val="6"/>
        <rFont val="Arial Cyr"/>
        <family val="0"/>
      </rPr>
      <t>(НАКС)</t>
    </r>
    <r>
      <rPr>
        <b/>
        <sz val="9"/>
        <rFont val="Arial Cyr"/>
        <family val="2"/>
      </rPr>
      <t xml:space="preserve">     </t>
    </r>
  </si>
  <si>
    <r>
      <t>УОНИ-13/55С</t>
    </r>
    <r>
      <rPr>
        <b/>
        <sz val="6"/>
        <rFont val="Arial Cyr"/>
        <family val="0"/>
      </rPr>
      <t xml:space="preserve"> </t>
    </r>
  </si>
  <si>
    <r>
      <t xml:space="preserve">Э50А;   </t>
    </r>
    <r>
      <rPr>
        <i/>
        <sz val="6"/>
        <rFont val="Arial Cyr"/>
        <family val="0"/>
      </rPr>
      <t xml:space="preserve"> (НАКС)</t>
    </r>
  </si>
  <si>
    <t>007</t>
  </si>
  <si>
    <t>СРЕДСТВА ЗАЩИТЫ</t>
  </si>
  <si>
    <t>007-0004</t>
  </si>
  <si>
    <t>Маска сварщика НН</t>
  </si>
  <si>
    <t>007-0010</t>
  </si>
  <si>
    <t>Маска пластиковая НН-10</t>
  </si>
  <si>
    <t>Стеклодля свар.маски 90х110</t>
  </si>
  <si>
    <t>007-00110</t>
  </si>
  <si>
    <t>Щиток защитный Н.Б.Т.</t>
  </si>
  <si>
    <t>Стекло прозрачное 90х110</t>
  </si>
  <si>
    <t>007-0050</t>
  </si>
  <si>
    <t>Очки защитные (прозрачные)</t>
  </si>
  <si>
    <t xml:space="preserve"> "хамелион"</t>
  </si>
  <si>
    <t>007-0503</t>
  </si>
  <si>
    <t>очки газосварщика</t>
  </si>
  <si>
    <t>ЭПЭ-10/400</t>
  </si>
  <si>
    <t>ЭПЭ-50/400</t>
  </si>
  <si>
    <t>ЭПЭ-140/400</t>
  </si>
  <si>
    <t>ТП-8/130</t>
  </si>
  <si>
    <t>ПТ-8</t>
  </si>
  <si>
    <t>400х500х280</t>
  </si>
  <si>
    <t>755х820х560</t>
  </si>
  <si>
    <t>90х500х160</t>
  </si>
  <si>
    <t>380х650х250</t>
  </si>
  <si>
    <t>200х500х200</t>
  </si>
  <si>
    <t>430х650х330</t>
  </si>
  <si>
    <t>600х500х520</t>
  </si>
  <si>
    <t>1020х820х870</t>
  </si>
  <si>
    <t>Шкаф для сушки</t>
  </si>
  <si>
    <t>ЭСЭ-140/150</t>
  </si>
  <si>
    <t>36-60</t>
  </si>
  <si>
    <t>130х150х560</t>
  </si>
  <si>
    <t>007-10002</t>
  </si>
  <si>
    <t>Краги спилковые</t>
  </si>
  <si>
    <t>15 кг</t>
  </si>
  <si>
    <t>005-0520</t>
  </si>
  <si>
    <t>1,0</t>
  </si>
  <si>
    <t>005-0522</t>
  </si>
  <si>
    <t>005-0530</t>
  </si>
  <si>
    <t>1,2</t>
  </si>
  <si>
    <t>005-0532</t>
  </si>
  <si>
    <t>005-0542</t>
  </si>
  <si>
    <t>1,6</t>
  </si>
  <si>
    <t>005-0550</t>
  </si>
  <si>
    <t>0,8</t>
  </si>
  <si>
    <t>Италия</t>
  </si>
  <si>
    <t>005-0552</t>
  </si>
  <si>
    <t>005-0560</t>
  </si>
  <si>
    <t>005-0562</t>
  </si>
  <si>
    <t>005-0570</t>
  </si>
  <si>
    <t>005-0572</t>
  </si>
  <si>
    <t>005-0582</t>
  </si>
  <si>
    <t>005-0611</t>
  </si>
  <si>
    <t>Проволка сварочная СВ 08 А</t>
  </si>
  <si>
    <t>10 кг</t>
  </si>
  <si>
    <t>прутки</t>
  </si>
  <si>
    <t>005-0621</t>
  </si>
  <si>
    <t>370х375х360</t>
  </si>
  <si>
    <t>001-0855</t>
  </si>
  <si>
    <t>ПДГ-315 с гор СА-71</t>
  </si>
  <si>
    <t>до 2,5</t>
  </si>
  <si>
    <t>толщ.мет. 1,0-50мм</t>
  </si>
  <si>
    <t>006-0024</t>
  </si>
  <si>
    <t>Кабель КГ 3х2,5</t>
  </si>
  <si>
    <t>004-0190</t>
  </si>
  <si>
    <t>Кабель КГ 3х4</t>
  </si>
  <si>
    <t>медные обмотки</t>
  </si>
  <si>
    <t>Кабель КГ 3х6</t>
  </si>
  <si>
    <t>Кабель КГ 3х1,5+1х1,5</t>
  </si>
  <si>
    <t>Кабель КГ 3х2,5+1х1,5</t>
  </si>
  <si>
    <t>Кабель КГ 3х4+1х2,5</t>
  </si>
  <si>
    <t>Кабель КГ 3х6+1х4</t>
  </si>
  <si>
    <t>Кабель КГ 3х10+1х6</t>
  </si>
  <si>
    <t>Кабель КГ 3х16+1х6</t>
  </si>
  <si>
    <t>Кабель КГ 3х25+1х10</t>
  </si>
  <si>
    <t>006</t>
  </si>
  <si>
    <t>006-0004</t>
  </si>
  <si>
    <t>006-0005</t>
  </si>
  <si>
    <t>006-0006</t>
  </si>
  <si>
    <t>006-0042</t>
  </si>
  <si>
    <t>006-0043</t>
  </si>
  <si>
    <t>РС-2А</t>
  </si>
  <si>
    <t>3-200</t>
  </si>
  <si>
    <t>РС-2К</t>
  </si>
  <si>
    <t>(кг)</t>
  </si>
  <si>
    <t>ГС-2</t>
  </si>
  <si>
    <t>0,8-2</t>
  </si>
  <si>
    <t>Дуга 318 М1 (380)</t>
  </si>
  <si>
    <t>Дуга 318 М проф. (220)</t>
  </si>
  <si>
    <t>Дуга 318 М проф. (380)</t>
  </si>
  <si>
    <t>РС-3П-100</t>
  </si>
  <si>
    <t>3-100</t>
  </si>
  <si>
    <t>РС-2А-100</t>
  </si>
  <si>
    <t>80-400</t>
  </si>
  <si>
    <t>(I, A)</t>
  </si>
  <si>
    <t>Р, кВт</t>
  </si>
  <si>
    <t>7</t>
  </si>
  <si>
    <t>(35)</t>
  </si>
  <si>
    <t>4,7</t>
  </si>
  <si>
    <t>ГАЗОСВАРОЧНОЕ ОБОРУДОВАНИЕ</t>
  </si>
  <si>
    <t>470х280х501</t>
  </si>
  <si>
    <t>(кВт)</t>
  </si>
  <si>
    <t>ЭД-31</t>
  </si>
  <si>
    <t>Дуга 318 М пр.(220/380)</t>
  </si>
  <si>
    <t>-</t>
  </si>
  <si>
    <t>СВАРОЧНЫЕ ПОЛУАВТОМАТЫ</t>
  </si>
  <si>
    <t>РУКОВА ДЛЯ ГАЗОСВАРКИ</t>
  </si>
  <si>
    <t>Рукав кислородный</t>
  </si>
  <si>
    <t>004-9001</t>
  </si>
  <si>
    <t>004-9010</t>
  </si>
  <si>
    <t>ВД-302 "Зверь"</t>
  </si>
  <si>
    <t>0,8-1,0</t>
  </si>
  <si>
    <t>и прокалки</t>
  </si>
  <si>
    <t>Термопенал</t>
  </si>
  <si>
    <t>350х280х440</t>
  </si>
  <si>
    <t>С</t>
  </si>
  <si>
    <t>СВАРОЧНЫЕ ИНВЕРТОРЫ ДЛЯ АРГОНО-ДУГОВОЙ СВАРКИ постоянным и переменным токм, ИМПУЛЬСНЫЙ РЕЖИМ (TIG+ММА)</t>
  </si>
  <si>
    <t>50-500</t>
  </si>
  <si>
    <t>440х490х420</t>
  </si>
  <si>
    <t>Ток (А)</t>
  </si>
  <si>
    <t>РБ-302</t>
  </si>
  <si>
    <t>20-300</t>
  </si>
  <si>
    <t>U вых.</t>
  </si>
  <si>
    <t>ПДГ-500</t>
  </si>
  <si>
    <t>вентилятор</t>
  </si>
  <si>
    <t>001</t>
  </si>
  <si>
    <t>Давл. на входе</t>
  </si>
  <si>
    <t>ГС-2 М</t>
  </si>
  <si>
    <t>ГСП-4</t>
  </si>
  <si>
    <t>3х380</t>
  </si>
  <si>
    <t>ЭД-50</t>
  </si>
  <si>
    <t>ВД-251 "Стандарт"</t>
  </si>
  <si>
    <t>ВД-252 "Стандарт"</t>
  </si>
  <si>
    <t>ВД-301 "Зверь"</t>
  </si>
  <si>
    <t>(м куб/час)</t>
  </si>
  <si>
    <t>Размеры</t>
  </si>
  <si>
    <t>004-0328</t>
  </si>
  <si>
    <t>БАО-5-КР1</t>
  </si>
  <si>
    <t>211х140х137</t>
  </si>
  <si>
    <t>004-0348</t>
  </si>
  <si>
    <t>БКО-50-КР1</t>
  </si>
  <si>
    <t>(А)</t>
  </si>
  <si>
    <t>(мм)</t>
  </si>
  <si>
    <t>3-300</t>
  </si>
  <si>
    <t>РС-3П-уд</t>
  </si>
  <si>
    <t>КЗ-50</t>
  </si>
  <si>
    <t>РС-3П</t>
  </si>
  <si>
    <t>СВАРОЧНЫЕ ИНВЕРТОРЫ ДЛЯ РУЧНОЙ ДУГОВОЙ СВАРКИ (MMA)</t>
  </si>
  <si>
    <t>СВАРОЧНЫЕ ИНВЕРТОРЫ ДЛЯ ПОЛУАВТОМАТИЧЕСКОЙ ДУГОВОЙ СВАРКИ в среде защитных газов (MG/MAG) (МОНОБЛОК)</t>
  </si>
  <si>
    <t>СВАРОЧНЫЕ ИНВЕРТОРЫ ДЛЯ ПОЛУАВТОМАТИЧЕСКОЙ ДУГОВОЙ СВАРКИ в среде защитных газов (MG/MAG) (ВЫНОСНОЙ МЕХАНИЗМ)</t>
  </si>
  <si>
    <t>СВАРОЧНЫЕ ИНВЕРТОРЫ ДЛЯ АРГОНО-ДУГОВОЙ СВАРКИ постоянным токм (DC), ИМПУЛЬСНЫЙ РЕЖИМ (TIG+ММА)</t>
  </si>
  <si>
    <t>ИНВЕРТОРНЫЕ УСТАНОВКИ ДЛЯ ПЛАЗМЕННОЙ РЕЗКИ (CUT)</t>
  </si>
  <si>
    <t>УНИВЕРСАЛЬНЫЕ СВАРОЧНЫЕ ИНВЕРТОРНЫЕ УСТАНОВКИ (TIG(AC/DC)/MMA/CUT)</t>
  </si>
  <si>
    <t>Ток свар.</t>
  </si>
  <si>
    <t>Дуга 318 МА</t>
  </si>
  <si>
    <t>30-160</t>
  </si>
  <si>
    <t>400х360х200</t>
  </si>
  <si>
    <t>400х280х360</t>
  </si>
  <si>
    <t>ГВК-1-Р</t>
  </si>
  <si>
    <t>ГВ-3Р</t>
  </si>
  <si>
    <t>Вес</t>
  </si>
  <si>
    <t>Дуга 318 М1 (220)</t>
  </si>
  <si>
    <t>20-180</t>
  </si>
  <si>
    <t>ТДМ-303(220/380)</t>
  </si>
  <si>
    <t>ТДМ-303(380)</t>
  </si>
  <si>
    <t>ТДМ-303(220)</t>
  </si>
  <si>
    <t>ТДМ-252(220/380)</t>
  </si>
  <si>
    <t>ТДМ-252(380)</t>
  </si>
  <si>
    <t>ТДМ-252(220)</t>
  </si>
  <si>
    <t>ТДМ-161(220)</t>
  </si>
  <si>
    <t xml:space="preserve">ТДМ-200(220) (СЭЛМА) </t>
  </si>
  <si>
    <t>ТДМ-401(380)</t>
  </si>
  <si>
    <t>ВД-309 (380В)</t>
  </si>
  <si>
    <t>ВД-313 (ЭСВА)</t>
  </si>
  <si>
    <t>ВДМ-2×313 (ЭСВА)</t>
  </si>
  <si>
    <t>ВД-413 (380)</t>
  </si>
  <si>
    <t xml:space="preserve">ВДУ-506 (ЭСВА) </t>
  </si>
  <si>
    <t>ВДУ-601 (ЭСВА)</t>
  </si>
  <si>
    <t>ВДУ-1001 (ЭСВА)</t>
  </si>
  <si>
    <t xml:space="preserve">ВДУ-1202 (ЭСВА) </t>
  </si>
  <si>
    <t>ВДУ-1250 серия 6</t>
  </si>
  <si>
    <t>ВДУ-1601 (ЭСВА)</t>
  </si>
  <si>
    <t>ВДУ-2001 (ЭСВА)</t>
  </si>
  <si>
    <t xml:space="preserve">ВДМ-6303 без РБ (СЭЛМА) </t>
  </si>
  <si>
    <t>ВДМ-1201 (ЭСВА)</t>
  </si>
  <si>
    <t>ВДМ-1601 без РБ (ЭСВА)</t>
  </si>
  <si>
    <t>ТДМ-402(380)</t>
  </si>
  <si>
    <t>70-460</t>
  </si>
  <si>
    <t>ТДФЖ-1002</t>
  </si>
  <si>
    <t>004</t>
  </si>
  <si>
    <t>ММА 400В MASTER  (дисплей)</t>
  </si>
  <si>
    <t>001-0200</t>
  </si>
  <si>
    <t>Вес (кг)</t>
  </si>
  <si>
    <t>20</t>
  </si>
  <si>
    <t>0,6-16</t>
  </si>
  <si>
    <t>500</t>
  </si>
  <si>
    <t>Газ</t>
  </si>
  <si>
    <t>аргон</t>
  </si>
  <si>
    <t>120х155х230</t>
  </si>
  <si>
    <t>БКО-50-12,5</t>
  </si>
  <si>
    <t>ацетилен</t>
  </si>
  <si>
    <t>0,2-9,0</t>
  </si>
  <si>
    <t>1А, 3А</t>
  </si>
  <si>
    <t>ГС-3</t>
  </si>
  <si>
    <t>0,2 (2)</t>
  </si>
  <si>
    <t>4А, 6А</t>
  </si>
  <si>
    <t>0,2-4,0</t>
  </si>
  <si>
    <t>толщ.мет. 0,8-50мм</t>
  </si>
  <si>
    <t>ЭД-20</t>
  </si>
  <si>
    <t>40-160</t>
  </si>
  <si>
    <t>220/380</t>
  </si>
  <si>
    <t>5</t>
  </si>
  <si>
    <t>001-0212</t>
  </si>
  <si>
    <t>001-0213</t>
  </si>
  <si>
    <t>001-0230</t>
  </si>
  <si>
    <t>001-0231</t>
  </si>
  <si>
    <t>001-0240</t>
  </si>
  <si>
    <t>001-0241</t>
  </si>
  <si>
    <t>001-0244</t>
  </si>
  <si>
    <t>001-0248</t>
  </si>
  <si>
    <t>001-0249</t>
  </si>
  <si>
    <t>001-0252</t>
  </si>
  <si>
    <t>001-0265</t>
  </si>
  <si>
    <t>001-0284</t>
  </si>
  <si>
    <t>001-0402</t>
  </si>
  <si>
    <t>001-0630</t>
  </si>
  <si>
    <t>001-0620</t>
  </si>
  <si>
    <t>СВАРОЧНЫЕ АППАРАТЫ ПОСТОЯННОГО ТОКА</t>
  </si>
  <si>
    <t>СВАРОЧНЫЕ АППАРАТЫ ПЕРЕМЕННОГО ТОКА</t>
  </si>
  <si>
    <t>ОБОРУДОВАНИЕ ДЛЯ ЭЛЕКТРОСВАРОЧНЫХ РАБОТ</t>
  </si>
  <si>
    <t>(В)</t>
  </si>
  <si>
    <t>U пит</t>
  </si>
  <si>
    <t>УР-6-6</t>
  </si>
  <si>
    <t>(Кг)</t>
  </si>
  <si>
    <t>Наконечник М6, М8 (d - 0,8, 1,0, 1,2)</t>
  </si>
  <si>
    <t>Сопло к горелке 500а</t>
  </si>
  <si>
    <t>Клапан газовый</t>
  </si>
  <si>
    <t>Подающий механизм СПМ 300</t>
  </si>
  <si>
    <t>для ПГД "Мастер"</t>
  </si>
  <si>
    <t>Ролик прижимной РП 001.01</t>
  </si>
  <si>
    <t>ИСТОЧНИКИ СВАРОЧНОГО ТОКА ДЛЯ П/АВТОМАТОВ</t>
  </si>
  <si>
    <t>под. (м/мин)</t>
  </si>
  <si>
    <t>U пит.</t>
  </si>
  <si>
    <t>ПУРМ-140</t>
  </si>
  <si>
    <t>ПУРМ-160</t>
  </si>
  <si>
    <t>ПУРМ-160А</t>
  </si>
  <si>
    <t>ПУРМ-180М</t>
  </si>
  <si>
    <t>ПУРМ-180МА</t>
  </si>
  <si>
    <t>ПУРМ-320</t>
  </si>
  <si>
    <t>ПУРМ-320А</t>
  </si>
  <si>
    <t>ПУРМ-320ВА</t>
  </si>
  <si>
    <t>ПУРМ-400В</t>
  </si>
  <si>
    <t>ПУРМ-400ВА</t>
  </si>
  <si>
    <t>Толщин. разр.</t>
  </si>
  <si>
    <t xml:space="preserve"> металла (мм)</t>
  </si>
  <si>
    <t>1-40</t>
  </si>
  <si>
    <t>1-50</t>
  </si>
  <si>
    <t>3-56</t>
  </si>
  <si>
    <t>1-56</t>
  </si>
  <si>
    <t>1-80</t>
  </si>
  <si>
    <t>1-70</t>
  </si>
  <si>
    <t>Номинал.</t>
  </si>
  <si>
    <t>140</t>
  </si>
  <si>
    <t>70-150</t>
  </si>
  <si>
    <t>70-280</t>
  </si>
  <si>
    <t>180, 360</t>
  </si>
  <si>
    <t>до 5</t>
  </si>
  <si>
    <t>до 40</t>
  </si>
  <si>
    <t>до 70</t>
  </si>
  <si>
    <t>до 75</t>
  </si>
  <si>
    <t>200, 300</t>
  </si>
  <si>
    <t>Скор-ть</t>
  </si>
  <si>
    <t>Провол</t>
  </si>
  <si>
    <t>Горелка УСП-315</t>
  </si>
  <si>
    <t>КОМПЛЕКТУЮЩИЕ К ЭЛЕКТРОСВАРОЧНЫМ АППАРАТАМ</t>
  </si>
  <si>
    <t>001-0602</t>
  </si>
  <si>
    <t>001-0625</t>
  </si>
  <si>
    <t>001-0640</t>
  </si>
  <si>
    <t>001-0645</t>
  </si>
  <si>
    <t>КЗ-20</t>
  </si>
  <si>
    <t>001-0650</t>
  </si>
  <si>
    <t>001-0706</t>
  </si>
  <si>
    <t>001-0720</t>
  </si>
  <si>
    <t>001-0756</t>
  </si>
  <si>
    <t>001-0759</t>
  </si>
  <si>
    <t>001-0762</t>
  </si>
  <si>
    <t>001-0852</t>
  </si>
  <si>
    <t>001-0854</t>
  </si>
  <si>
    <t>001-0912</t>
  </si>
  <si>
    <t>Р</t>
  </si>
  <si>
    <t>Пуск-заряд. устр-во  Дуга 318ПЗ</t>
  </si>
  <si>
    <t>Реостат балластный</t>
  </si>
  <si>
    <t>Масса</t>
  </si>
  <si>
    <t>металла, мм</t>
  </si>
  <si>
    <t>Размер</t>
  </si>
  <si>
    <t>РЕДУКТОРЫ БАЛЛОННЫЕ</t>
  </si>
  <si>
    <t>Давл. на выход</t>
  </si>
  <si>
    <t>Пропуск. спос.</t>
  </si>
  <si>
    <t>МПа (кгс/см кв)</t>
  </si>
  <si>
    <t>БПО-5-3</t>
  </si>
  <si>
    <t>2,5 (25)</t>
  </si>
  <si>
    <t>0,3 (3)</t>
  </si>
  <si>
    <t>БАО-5-1,5</t>
  </si>
  <si>
    <t>0,15 (1,5)</t>
  </si>
  <si>
    <t>Эл-д</t>
  </si>
  <si>
    <t>10</t>
  </si>
  <si>
    <t>40-250</t>
  </si>
  <si>
    <t>410х140х400</t>
  </si>
  <si>
    <t>470х280х500</t>
  </si>
  <si>
    <t>Дуга 318 М1 (220/380)</t>
  </si>
  <si>
    <t>220</t>
  </si>
  <si>
    <t>6-30в</t>
  </si>
  <si>
    <t>280х360х415</t>
  </si>
  <si>
    <t>пуск+зарядка</t>
  </si>
  <si>
    <t>2х380</t>
  </si>
  <si>
    <t>60-250</t>
  </si>
  <si>
    <t>200А-40%</t>
  </si>
  <si>
    <t>300А-40%</t>
  </si>
  <si>
    <t>300х500х600</t>
  </si>
  <si>
    <t>400А-40%</t>
  </si>
  <si>
    <t>ПВ%</t>
  </si>
  <si>
    <t>120А-40%</t>
  </si>
  <si>
    <t>вент, термозащ,без горелки</t>
  </si>
  <si>
    <t>вент, термозащ, с горелкой</t>
  </si>
  <si>
    <t>Толщина свар.</t>
  </si>
  <si>
    <t>№</t>
  </si>
  <si>
    <t>ПДГ-300</t>
  </si>
  <si>
    <t>330х210х325</t>
  </si>
  <si>
    <t>43-195</t>
  </si>
  <si>
    <t>180А-20%</t>
  </si>
  <si>
    <t>300х220х440</t>
  </si>
  <si>
    <t>250А-40%</t>
  </si>
  <si>
    <t>610х320х455</t>
  </si>
  <si>
    <t>250А-35%</t>
  </si>
  <si>
    <t>17,3</t>
  </si>
  <si>
    <t>400А-60%</t>
  </si>
  <si>
    <t>3-8</t>
  </si>
  <si>
    <t>555х585х850</t>
  </si>
  <si>
    <t>560х590х860</t>
  </si>
  <si>
    <t>90-540</t>
  </si>
  <si>
    <t>32 (85)</t>
  </si>
  <si>
    <t>575х610х945</t>
  </si>
  <si>
    <t>300-1200</t>
  </si>
  <si>
    <t>66</t>
  </si>
  <si>
    <t>1370х750х1220</t>
  </si>
  <si>
    <t>600-2200</t>
  </si>
  <si>
    <t>170</t>
  </si>
  <si>
    <t>690х355х630</t>
  </si>
  <si>
    <t>900х570х690</t>
  </si>
  <si>
    <t>45-400</t>
  </si>
  <si>
    <t>770х400х770</t>
  </si>
  <si>
    <t>ТДФЖ-2002</t>
  </si>
  <si>
    <t>ТДФЖ-1250</t>
  </si>
  <si>
    <t>98</t>
  </si>
  <si>
    <t>830х420х1080</t>
  </si>
  <si>
    <t>600х740х920</t>
  </si>
  <si>
    <t>30-500</t>
  </si>
  <si>
    <t>500х750х800</t>
  </si>
  <si>
    <t>60-630</t>
  </si>
  <si>
    <t>120-1000</t>
  </si>
  <si>
    <t>50</t>
  </si>
  <si>
    <t>580х700х1100</t>
  </si>
  <si>
    <t>250-1250</t>
  </si>
  <si>
    <t>73</t>
  </si>
  <si>
    <t>790х600х1410</t>
  </si>
  <si>
    <t>102</t>
  </si>
  <si>
    <t>690х1160х1025</t>
  </si>
  <si>
    <t>600х790х1410</t>
  </si>
  <si>
    <t>250-1600</t>
  </si>
  <si>
    <t>132</t>
  </si>
  <si>
    <t>680х1160х1025</t>
  </si>
  <si>
    <t>50-350</t>
  </si>
  <si>
    <t>75</t>
  </si>
  <si>
    <t>420х815х740</t>
  </si>
  <si>
    <t>100-700</t>
  </si>
  <si>
    <t>47</t>
  </si>
  <si>
    <t>605х845х765</t>
  </si>
  <si>
    <t>40-325</t>
  </si>
  <si>
    <t>606х700х620</t>
  </si>
  <si>
    <t>28,6</t>
  </si>
  <si>
    <t>60-350</t>
  </si>
  <si>
    <t>27</t>
  </si>
  <si>
    <t>350А-60%</t>
  </si>
  <si>
    <t>660х505х710</t>
  </si>
  <si>
    <t>до 630</t>
  </si>
  <si>
    <t>55</t>
  </si>
  <si>
    <t>810х620х820</t>
  </si>
  <si>
    <t>600х700х630</t>
  </si>
  <si>
    <t>до 1250</t>
  </si>
  <si>
    <t>625х980х750</t>
  </si>
  <si>
    <t>1010х690х810</t>
  </si>
  <si>
    <t>Диаметр</t>
  </si>
  <si>
    <t>Дуга 408</t>
  </si>
  <si>
    <t>400х300х620</t>
  </si>
  <si>
    <t>2 поста, вент.</t>
  </si>
  <si>
    <t>наконечника</t>
  </si>
  <si>
    <t>0А, 1А, 2А, 3А</t>
  </si>
  <si>
    <t>ГСП-3</t>
  </si>
  <si>
    <t>пропан</t>
  </si>
  <si>
    <t>ЗАПАСНЫЕ ЧАСТИ К СВАРОЧНЫМ АППАРАТАМ</t>
  </si>
  <si>
    <t>Ток вс.</t>
  </si>
  <si>
    <t>35</t>
  </si>
  <si>
    <t>ИПС-200</t>
  </si>
  <si>
    <t>ИПС-300</t>
  </si>
  <si>
    <t>до 200</t>
  </si>
  <si>
    <t>вент. t-защита</t>
  </si>
  <si>
    <t>КЗ-31</t>
  </si>
  <si>
    <t>Электрододержатель</t>
  </si>
  <si>
    <t>до 300</t>
  </si>
  <si>
    <t>001-0027</t>
  </si>
  <si>
    <t>001-0028</t>
  </si>
  <si>
    <t>Клемма заземления</t>
  </si>
  <si>
    <t>бронза</t>
  </si>
  <si>
    <t>2-6</t>
  </si>
  <si>
    <t>ПУСКО-ЗАРЯДНЫЕ УСТРОЙСТВА</t>
  </si>
  <si>
    <t>ВД-306</t>
  </si>
  <si>
    <t>Примечание</t>
  </si>
  <si>
    <t>ЦЕНА</t>
  </si>
  <si>
    <t>0,8-1,2</t>
  </si>
  <si>
    <t>40-200</t>
  </si>
  <si>
    <t>1,6-16</t>
  </si>
  <si>
    <t>0,8-1,6</t>
  </si>
  <si>
    <t>40-315</t>
  </si>
  <si>
    <t>толщ.мет. 0,8-12мм</t>
  </si>
  <si>
    <t>20 (200)</t>
  </si>
  <si>
    <t>1,25 (12,5)</t>
  </si>
  <si>
    <t>155х130х120</t>
  </si>
  <si>
    <t>углекислый</t>
  </si>
  <si>
    <t>10,0 (100)</t>
  </si>
  <si>
    <t>0,6 (6,0)</t>
  </si>
  <si>
    <t>155х150х120</t>
  </si>
  <si>
    <t>50-250</t>
  </si>
  <si>
    <t>50-300</t>
  </si>
  <si>
    <t>60</t>
  </si>
  <si>
    <t>30</t>
  </si>
  <si>
    <t>Код</t>
  </si>
  <si>
    <t>Наименование</t>
  </si>
  <si>
    <t>Модель</t>
  </si>
  <si>
    <t>560х400х600</t>
  </si>
  <si>
    <t>ВД-402 мастер</t>
  </si>
  <si>
    <t>кислород</t>
  </si>
  <si>
    <t>Размер (мм)</t>
  </si>
  <si>
    <t>2-4</t>
  </si>
  <si>
    <t>2-5</t>
  </si>
  <si>
    <t>001-0007</t>
  </si>
  <si>
    <t>001-0291</t>
  </si>
  <si>
    <t>001-0835</t>
  </si>
  <si>
    <t>ПДГ-200 "Мастер"</t>
  </si>
  <si>
    <t>Uп</t>
  </si>
  <si>
    <t>Ток пуск.</t>
  </si>
  <si>
    <t>Ток зар.</t>
  </si>
  <si>
    <t>001-7020</t>
  </si>
  <si>
    <t>ВД-502 мастер</t>
  </si>
  <si>
    <t>001-00801</t>
  </si>
  <si>
    <t>004-0004</t>
  </si>
  <si>
    <t>004-0006</t>
  </si>
  <si>
    <t>004-0010</t>
  </si>
  <si>
    <t>004-0022</t>
  </si>
  <si>
    <t>004-0026</t>
  </si>
  <si>
    <t>004-0140</t>
  </si>
  <si>
    <t>004-0230</t>
  </si>
  <si>
    <t>004-0320</t>
  </si>
  <si>
    <t>004-0340</t>
  </si>
  <si>
    <t>004-0360</t>
  </si>
  <si>
    <t>004-0300</t>
  </si>
  <si>
    <t>001-09121</t>
  </si>
  <si>
    <t>Горелка УСП-180</t>
  </si>
  <si>
    <t>001-09122</t>
  </si>
  <si>
    <t>горелка к полуавтоматам ПДГ-311, ПДГ-315, L-2,5м</t>
  </si>
  <si>
    <t>горелка к полуавтоматам ПДГ-211, ПДГ-250, L-2,5м</t>
  </si>
  <si>
    <t>горелка к полуавтомату ПРМ-4-М2, L-1,5м</t>
  </si>
  <si>
    <t>001-09123</t>
  </si>
  <si>
    <t>Горелка СА-430</t>
  </si>
  <si>
    <t>горелка к полуавтомату ПДГ-500, L-2,5м</t>
  </si>
  <si>
    <t>ПРМ-4-М2 (ранцевый)</t>
  </si>
  <si>
    <t>ПДГ-253Е "Мастер"</t>
  </si>
  <si>
    <t>70%</t>
  </si>
  <si>
    <t>400х70х90</t>
  </si>
  <si>
    <t>435х85х70</t>
  </si>
  <si>
    <t>410х130х90</t>
  </si>
  <si>
    <t>400х90х70</t>
  </si>
  <si>
    <t>0,5-20,0</t>
  </si>
  <si>
    <t>0,5-3,0</t>
  </si>
  <si>
    <t>1(2)П, 3П</t>
  </si>
  <si>
    <t>3,0-10,0</t>
  </si>
  <si>
    <t>4П, 5(6)П</t>
  </si>
  <si>
    <t>РСТ-2А</t>
  </si>
  <si>
    <t>РСТ-2А-Р</t>
  </si>
  <si>
    <t xml:space="preserve">РСТ-3П </t>
  </si>
  <si>
    <t>РСТ-3П-Р</t>
  </si>
  <si>
    <t xml:space="preserve">РСТ-3П-УД. </t>
  </si>
  <si>
    <t xml:space="preserve">РСТ-3П-Р УД. </t>
  </si>
  <si>
    <t>РСТ-2К</t>
  </si>
  <si>
    <t>РСТ-2К-Р</t>
  </si>
  <si>
    <t>РСТ-3П-УМ</t>
  </si>
  <si>
    <t>РСТ-3П-Р УМ</t>
  </si>
  <si>
    <t>004-01922</t>
  </si>
  <si>
    <t>004-01923</t>
  </si>
  <si>
    <t>004-01932</t>
  </si>
  <si>
    <t>004-01933</t>
  </si>
  <si>
    <t>004-01934</t>
  </si>
  <si>
    <t>004-01935</t>
  </si>
  <si>
    <t>004-01940</t>
  </si>
  <si>
    <t>004-01941</t>
  </si>
  <si>
    <t>004-01945</t>
  </si>
  <si>
    <t>004-01946</t>
  </si>
  <si>
    <t>495х70х130</t>
  </si>
  <si>
    <t>770х70х130</t>
  </si>
  <si>
    <t>004-01160</t>
  </si>
  <si>
    <t>РПК-М</t>
  </si>
  <si>
    <t>до 500</t>
  </si>
  <si>
    <t>1305х70х120</t>
  </si>
  <si>
    <t>РЕЗАКИ ТОПЛИВНЫЕ</t>
  </si>
  <si>
    <t>Рабочая жидкость</t>
  </si>
  <si>
    <t>ВДУ-1000 (СЭЛМА)</t>
  </si>
  <si>
    <t>и</t>
  </si>
  <si>
    <t>ВДУ-511</t>
  </si>
  <si>
    <t>100</t>
  </si>
  <si>
    <t>004-02000</t>
  </si>
  <si>
    <t xml:space="preserve">РКН-03  </t>
  </si>
  <si>
    <t>РКН-03-УД.</t>
  </si>
  <si>
    <t>керосин</t>
  </si>
  <si>
    <t>550х70х210</t>
  </si>
  <si>
    <t>550х70х165</t>
  </si>
  <si>
    <t>004-02001</t>
  </si>
  <si>
    <t>004-00031</t>
  </si>
  <si>
    <t>004-00032</t>
  </si>
  <si>
    <t>ГСТ-2А</t>
  </si>
  <si>
    <t>ГСТ-2М</t>
  </si>
  <si>
    <t>004-00219</t>
  </si>
  <si>
    <t>ГСТ-3П</t>
  </si>
  <si>
    <t>двухтрубные</t>
  </si>
  <si>
    <t>1П, 3П</t>
  </si>
  <si>
    <t>ГСТ-Р (А) - ацет.</t>
  </si>
  <si>
    <t>ГСТ-Р (П) - проп.</t>
  </si>
  <si>
    <t>004-02600</t>
  </si>
  <si>
    <t>004-02601</t>
  </si>
  <si>
    <t>ГОРЕЛКИ ГАЗО-ВОЗДУШНЫЕ</t>
  </si>
  <si>
    <t>рихтовочные</t>
  </si>
  <si>
    <t>ГВК-1</t>
  </si>
  <si>
    <t>ГВ-3 (Спец.)</t>
  </si>
  <si>
    <t>оплавление битумных рулонных материалов,</t>
  </si>
  <si>
    <t>нагрев и пайка черных,  цветных металлов,</t>
  </si>
  <si>
    <t xml:space="preserve">сушка литейных форм, </t>
  </si>
  <si>
    <t>для кабельных работ</t>
  </si>
  <si>
    <t>004-0256</t>
  </si>
  <si>
    <t>004-0229</t>
  </si>
  <si>
    <t>ф стакана=50мм, L=930мм</t>
  </si>
  <si>
    <t>004-00301</t>
  </si>
  <si>
    <t>004-00310</t>
  </si>
  <si>
    <t>ГС-2К</t>
  </si>
  <si>
    <t>ГС-3К</t>
  </si>
  <si>
    <t xml:space="preserve">ТДМ-401.1(220/380) AL </t>
  </si>
  <si>
    <t>ВДМ-1205</t>
  </si>
  <si>
    <t>96</t>
  </si>
  <si>
    <t>Русской Электротехнической Компании - г. Кострома</t>
  </si>
  <si>
    <t>004-03909</t>
  </si>
  <si>
    <t>Блок питания БП-36-100</t>
  </si>
  <si>
    <t>36 в, для питания подогревателей</t>
  </si>
  <si>
    <t>40-300</t>
  </si>
  <si>
    <t>001-2016</t>
  </si>
  <si>
    <t>13,5</t>
  </si>
  <si>
    <t>200х320х480</t>
  </si>
  <si>
    <t>ПДГ-211 с евроразъемом</t>
  </si>
  <si>
    <t>толщ.мет. 0,8-10мм без гор.</t>
  </si>
  <si>
    <t>001-0851</t>
  </si>
  <si>
    <t>ПДГ-311 с гор УСП-315</t>
  </si>
  <si>
    <t>001-0853</t>
  </si>
  <si>
    <t>ПДГ-315 с гор УСП-315</t>
  </si>
  <si>
    <t>ПДГ-311 с евроразъемом</t>
  </si>
  <si>
    <t>ПДГ-315 с евроразъемом</t>
  </si>
  <si>
    <t>РВС-Техно М- Официальный представитель</t>
  </si>
  <si>
    <t>ПРАЙС - ЛИСТ сварочных электродов</t>
  </si>
  <si>
    <t>Марка электродов</t>
  </si>
  <si>
    <t>Ǿ мм</t>
  </si>
  <si>
    <t>Цена с НДС</t>
  </si>
  <si>
    <t>Для сварки углеродистых и низколегированных сталей</t>
  </si>
  <si>
    <t xml:space="preserve"> Для сварки высоколегированных сталей</t>
  </si>
  <si>
    <t>12 х 13</t>
  </si>
  <si>
    <t>4-5</t>
  </si>
  <si>
    <t>ЛЭЗ - 8</t>
  </si>
  <si>
    <t>2,5-3</t>
  </si>
  <si>
    <t>ЛЭЗ - 11</t>
  </si>
  <si>
    <t>Для сварки высокопр.сталей</t>
  </si>
  <si>
    <t xml:space="preserve"> Для сварки сплавов  на</t>
  </si>
  <si>
    <t>никелевой основе</t>
  </si>
  <si>
    <t>3-4</t>
  </si>
  <si>
    <t xml:space="preserve"> Для сварки меди</t>
  </si>
  <si>
    <t>Для сварки теплоуст.сталей</t>
  </si>
  <si>
    <t xml:space="preserve"> Для сварки и наплавки бронзы</t>
  </si>
  <si>
    <t xml:space="preserve"> Для сварки чугуна</t>
  </si>
  <si>
    <t>cu</t>
  </si>
  <si>
    <t xml:space="preserve"> Для наплавки на рабочие</t>
  </si>
  <si>
    <t>поверхности изделий</t>
  </si>
  <si>
    <t xml:space="preserve"> Для резки металлов</t>
  </si>
  <si>
    <t>20 х 13</t>
  </si>
  <si>
    <t>ЛЭЗ - 4</t>
  </si>
  <si>
    <t>ЛЭЗ - 99</t>
  </si>
  <si>
    <t>Все электроды упаковываются в защитную полиэтиленовую пленку.</t>
  </si>
  <si>
    <t>Система менеджмента качества ИСО 9001 : 2000.</t>
  </si>
  <si>
    <r>
      <t>ЛЭЗ</t>
    </r>
    <r>
      <rPr>
        <b/>
        <sz val="9"/>
        <rFont val="Arial Cyr"/>
        <family val="2"/>
      </rPr>
      <t>МР-3Т;</t>
    </r>
  </si>
  <si>
    <r>
      <t>ЛЭЗ</t>
    </r>
    <r>
      <rPr>
        <b/>
        <sz val="9"/>
        <rFont val="Arial Cyr"/>
        <family val="2"/>
      </rPr>
      <t>ЛБгп</t>
    </r>
  </si>
  <si>
    <r>
      <t>ЛЭЗ</t>
    </r>
    <r>
      <rPr>
        <b/>
        <sz val="9"/>
        <rFont val="Arial Cyr"/>
        <family val="2"/>
      </rPr>
      <t xml:space="preserve"> УОНИ </t>
    </r>
    <r>
      <rPr>
        <sz val="9"/>
        <rFont val="Arial Cyr"/>
        <family val="2"/>
      </rPr>
      <t>13/НЖ</t>
    </r>
  </si>
  <si>
    <r>
      <t>ЛЭЗ</t>
    </r>
    <r>
      <rPr>
        <b/>
        <sz val="9"/>
        <rFont val="Arial Cyr"/>
        <family val="2"/>
      </rPr>
      <t>НИИ - 48Г</t>
    </r>
  </si>
  <si>
    <r>
      <t>ЛЭЗ</t>
    </r>
    <r>
      <rPr>
        <b/>
        <sz val="9"/>
        <rFont val="Arial Cyr"/>
        <family val="2"/>
      </rPr>
      <t>АНО-4Т;</t>
    </r>
  </si>
  <si>
    <r>
      <t xml:space="preserve">( </t>
    </r>
    <r>
      <rPr>
        <b/>
        <sz val="8"/>
        <rFont val="Arial Cyr"/>
        <family val="0"/>
      </rPr>
      <t>НАКС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</si>
  <si>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ОЗС-4Т;</t>
    </r>
  </si>
  <si>
    <r>
      <t>ЛЭЗ</t>
    </r>
    <r>
      <rPr>
        <b/>
        <sz val="9"/>
        <rFont val="Arial Cyr"/>
        <family val="2"/>
      </rPr>
      <t>ОЗЛ - 9А</t>
    </r>
  </si>
  <si>
    <r>
      <t>ЛЭЗ</t>
    </r>
    <r>
      <rPr>
        <b/>
        <sz val="9"/>
        <rFont val="Arial Cyr"/>
        <family val="2"/>
      </rPr>
      <t>АНО-6</t>
    </r>
  </si>
  <si>
    <r>
      <t>ЛЭЗ</t>
    </r>
    <r>
      <rPr>
        <b/>
        <sz val="9"/>
        <rFont val="Arial Cyr"/>
        <family val="2"/>
      </rPr>
      <t>ЛБ - 60</t>
    </r>
  </si>
  <si>
    <r>
      <t>ЛЭЗ</t>
    </r>
    <r>
      <rPr>
        <b/>
        <sz val="9"/>
        <rFont val="Arial Cyr"/>
        <family val="2"/>
      </rPr>
      <t>МР - 3С</t>
    </r>
  </si>
  <si>
    <r>
      <t>ЛЭЗ</t>
    </r>
    <r>
      <rPr>
        <b/>
        <sz val="9"/>
        <rFont val="Arial Cyr"/>
        <family val="2"/>
      </rPr>
      <t>ОЗЛ - 5</t>
    </r>
  </si>
  <si>
    <r>
      <t>ЛЭЗ</t>
    </r>
    <r>
      <rPr>
        <b/>
        <sz val="9"/>
        <rFont val="Arial Cyr"/>
        <family val="2"/>
      </rPr>
      <t>АНЖР - 1</t>
    </r>
  </si>
  <si>
    <t>Ток</t>
  </si>
  <si>
    <t>Толщ мет</t>
  </si>
  <si>
    <t>CUT-30 MASTER</t>
  </si>
  <si>
    <t>CUT-40 MASTER</t>
  </si>
  <si>
    <t>10-30</t>
  </si>
  <si>
    <t>10-40</t>
  </si>
  <si>
    <t>CUT-50 MASTER</t>
  </si>
  <si>
    <t>10-50</t>
  </si>
  <si>
    <t>450х270х200</t>
  </si>
  <si>
    <t>CUT-60 MASTER</t>
  </si>
  <si>
    <t>23</t>
  </si>
  <si>
    <t>10-60</t>
  </si>
  <si>
    <t>104</t>
  </si>
  <si>
    <t>480х205х357</t>
  </si>
  <si>
    <t>CUT-70 MASTER</t>
  </si>
  <si>
    <t>10-70</t>
  </si>
  <si>
    <t>11</t>
  </si>
  <si>
    <t>108</t>
  </si>
  <si>
    <t>540х210х370</t>
  </si>
  <si>
    <t>CUT-100 MASTER</t>
  </si>
  <si>
    <t>10-100</t>
  </si>
  <si>
    <t>U раб</t>
  </si>
  <si>
    <t>640х320х550</t>
  </si>
  <si>
    <t>CUT-160 MASTER</t>
  </si>
  <si>
    <t>SUPER 120 MASTER</t>
  </si>
  <si>
    <t>CUT</t>
  </si>
  <si>
    <t>10-120</t>
  </si>
  <si>
    <t>10-110</t>
  </si>
  <si>
    <t>SUPER 140 MASTER</t>
  </si>
  <si>
    <t>10-130</t>
  </si>
  <si>
    <t>толщина разрезаемого металла до 8мм</t>
  </si>
  <si>
    <t>толщина разрезаемого металла до 9мм</t>
  </si>
  <si>
    <t>SUPER 160 MASTER</t>
  </si>
  <si>
    <t>10-45</t>
  </si>
  <si>
    <t>толщина разрезаемого металла до 10мм</t>
  </si>
  <si>
    <t>СВАРОЧНЫЕ ИНВЕРТОРЫ КОНТАКТНОЙ (точечной) СВАРКИ (для автосервиса)</t>
  </si>
  <si>
    <t>SPOTTER A3 MASTER</t>
  </si>
  <si>
    <t>1300</t>
  </si>
  <si>
    <t>33</t>
  </si>
  <si>
    <t>переносной</t>
  </si>
  <si>
    <t>SPOTTER A4 MASTER</t>
  </si>
  <si>
    <t>37</t>
  </si>
  <si>
    <t>стационарный</t>
  </si>
  <si>
    <t>SPOTTER A6 MASTER</t>
  </si>
  <si>
    <t>1500</t>
  </si>
  <si>
    <r>
      <t xml:space="preserve">( </t>
    </r>
    <r>
      <rPr>
        <b/>
        <sz val="8"/>
        <rFont val="Arial Cyr"/>
        <family val="0"/>
      </rPr>
      <t>НАКС; РР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</si>
  <si>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ЦУ - 5</t>
    </r>
    <r>
      <rPr>
        <b/>
        <sz val="8"/>
        <rFont val="Arial Cyr"/>
        <family val="0"/>
      </rPr>
      <t xml:space="preserve"> (НАКС)</t>
    </r>
  </si>
  <si>
    <r>
      <t>ЛЭЗ</t>
    </r>
    <r>
      <rPr>
        <b/>
        <sz val="9"/>
        <rFont val="Arial Cyr"/>
        <family val="2"/>
      </rPr>
      <t>ОЗЛ - 6</t>
    </r>
  </si>
  <si>
    <r>
      <t>ЛЭЗ</t>
    </r>
    <r>
      <rPr>
        <b/>
        <sz val="9"/>
        <rFont val="Arial Cyr"/>
        <family val="2"/>
      </rPr>
      <t>АНЖР - 2</t>
    </r>
  </si>
  <si>
    <r>
      <t>ЛЭЗ</t>
    </r>
    <r>
      <rPr>
        <b/>
        <sz val="9"/>
        <rFont val="Arial Cyr"/>
        <family val="2"/>
      </rPr>
      <t>ТМУ - 21У</t>
    </r>
  </si>
  <si>
    <r>
      <t>ЛЭЗ</t>
    </r>
    <r>
      <rPr>
        <b/>
        <sz val="9"/>
        <rFont val="Arial Cyr"/>
        <family val="2"/>
      </rPr>
      <t>МР-3;</t>
    </r>
    <r>
      <rPr>
        <b/>
        <sz val="8"/>
        <rFont val="Arial Cyr"/>
        <family val="0"/>
      </rPr>
      <t xml:space="preserve"> (НАКС)</t>
    </r>
  </si>
  <si>
    <r>
      <t>ЛЭЗ</t>
    </r>
    <r>
      <rPr>
        <b/>
        <sz val="9"/>
        <rFont val="Arial Cyr"/>
        <family val="2"/>
      </rPr>
      <t>АНО-4;</t>
    </r>
  </si>
  <si>
    <r>
      <t>ЛЭЗ</t>
    </r>
    <r>
      <rPr>
        <b/>
        <sz val="9"/>
        <rFont val="Arial Cyr"/>
        <family val="0"/>
      </rPr>
      <t>ЗИО - 8</t>
    </r>
  </si>
  <si>
    <r>
      <t>ЛЭЗ</t>
    </r>
    <r>
      <rPr>
        <b/>
        <sz val="9"/>
        <rFont val="Arial Cyr"/>
        <family val="2"/>
      </rPr>
      <t>ОЗС-4</t>
    </r>
  </si>
  <si>
    <r>
      <t>ЛЭЗ</t>
    </r>
    <r>
      <rPr>
        <b/>
        <sz val="9"/>
        <rFont val="Arial Cyr"/>
        <family val="2"/>
      </rPr>
      <t>УОНИ-13/85</t>
    </r>
  </si>
  <si>
    <r>
      <t>ЛЭЗ</t>
    </r>
    <r>
      <rPr>
        <b/>
        <sz val="9"/>
        <rFont val="Arial Cyr"/>
        <family val="2"/>
      </rPr>
      <t>ОЗЛ - 7</t>
    </r>
  </si>
  <si>
    <r>
      <t>ЛЭЗ</t>
    </r>
    <r>
      <rPr>
        <b/>
        <sz val="9"/>
        <rFont val="Arial Cyr"/>
        <family val="2"/>
      </rPr>
      <t>МР - 3А</t>
    </r>
  </si>
  <si>
    <r>
      <t>ЛЭЗ</t>
    </r>
    <r>
      <rPr>
        <b/>
        <sz val="9"/>
        <rFont val="Arial Cyr"/>
        <family val="2"/>
      </rPr>
      <t>ОЗЛ - 17У</t>
    </r>
  </si>
  <si>
    <r>
      <t>ЛЭЗ</t>
    </r>
    <r>
      <rPr>
        <b/>
        <sz val="9"/>
        <rFont val="Arial Cyr"/>
        <family val="2"/>
      </rPr>
      <t>УОНИ-13/85У</t>
    </r>
  </si>
  <si>
    <r>
      <t>ЛЭЗ</t>
    </r>
    <r>
      <rPr>
        <b/>
        <sz val="9"/>
        <rFont val="Arial Cyr"/>
        <family val="2"/>
      </rPr>
      <t>ОЗЛ - 25Б</t>
    </r>
  </si>
  <si>
    <r>
      <t>ЛЭЗ</t>
    </r>
    <r>
      <rPr>
        <b/>
        <sz val="9"/>
        <rFont val="Arial Cyr"/>
        <family val="2"/>
      </rPr>
      <t>НИАТ-3М</t>
    </r>
  </si>
  <si>
    <r>
      <t>ЛЭЗ</t>
    </r>
    <r>
      <rPr>
        <b/>
        <sz val="9"/>
        <rFont val="Arial Cyr"/>
        <family val="2"/>
      </rPr>
      <t>ОЗЛ - 8</t>
    </r>
  </si>
  <si>
    <r>
      <t>ЛЭЗ</t>
    </r>
    <r>
      <rPr>
        <b/>
        <sz val="9"/>
        <rFont val="Arial Cyr"/>
        <family val="2"/>
      </rPr>
      <t>ЦТ - 28</t>
    </r>
  </si>
  <si>
    <r>
      <t>ЛЭЗ</t>
    </r>
    <r>
      <rPr>
        <b/>
        <sz val="9"/>
        <rFont val="Arial Cyr"/>
        <family val="2"/>
      </rPr>
      <t>АНО-21</t>
    </r>
  </si>
  <si>
    <r>
      <t>ЛЭЗ</t>
    </r>
    <r>
      <rPr>
        <b/>
        <sz val="9"/>
        <rFont val="Arial Cyr"/>
        <family val="0"/>
      </rPr>
      <t>К - 04</t>
    </r>
  </si>
  <si>
    <r>
      <t>ЛЭЗ</t>
    </r>
    <r>
      <rPr>
        <b/>
        <sz val="9"/>
        <rFont val="Arial Cyr"/>
        <family val="2"/>
      </rPr>
      <t>АНЦ /ОЗМ-3</t>
    </r>
  </si>
  <si>
    <t xml:space="preserve">МСО-201 </t>
  </si>
  <si>
    <t xml:space="preserve">МСС-1902 </t>
  </si>
  <si>
    <t>МСС-2501</t>
  </si>
  <si>
    <t>МСС-901</t>
  </si>
  <si>
    <t>МШ-2203</t>
  </si>
  <si>
    <t>МШ-2203 ( вылет до 700 мм)</t>
  </si>
  <si>
    <t>УВПР-400 для механизированной резки</t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</si>
  <si>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</si>
  <si>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t>ЛЭЗ</t>
    </r>
    <r>
      <rPr>
        <b/>
        <sz val="9"/>
        <rFont val="Arial Cyr"/>
        <family val="2"/>
      </rPr>
      <t>Комсом.-100</t>
    </r>
  </si>
  <si>
    <r>
      <t>ЛЭЗ</t>
    </r>
    <r>
      <rPr>
        <b/>
        <sz val="9"/>
        <rFont val="Arial Cyr"/>
        <family val="2"/>
      </rPr>
      <t>ОЗС - 6</t>
    </r>
  </si>
  <si>
    <r>
      <t>ЛЭЗ</t>
    </r>
    <r>
      <rPr>
        <b/>
        <sz val="9"/>
        <rFont val="Arial Cyr"/>
        <family val="2"/>
      </rPr>
      <t>КТИ - 5</t>
    </r>
  </si>
  <si>
    <t>БАЛЛОНЫ ГАЗОВЫЕ</t>
  </si>
  <si>
    <t>Баллон пропановый 50л</t>
  </si>
  <si>
    <t>Баллон углекислотный 40л</t>
  </si>
  <si>
    <t>Баллон кислородный 40л</t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</si>
  <si>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</si>
  <si>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r>
      <t>ЛЭЗ</t>
    </r>
    <r>
      <rPr>
        <b/>
        <sz val="9"/>
        <rFont val="Arial Cyr"/>
        <family val="2"/>
      </rPr>
      <t>ОЗЛ - 19</t>
    </r>
  </si>
  <si>
    <r>
      <t>ЛЭЗ</t>
    </r>
    <r>
      <rPr>
        <b/>
        <sz val="9"/>
        <rFont val="Arial Cyr"/>
        <family val="2"/>
      </rPr>
      <t>ОЗС - 12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</si>
  <si>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</si>
  <si>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r>
      <t>ЛЭЗ</t>
    </r>
    <r>
      <rPr>
        <b/>
        <sz val="9"/>
        <rFont val="Arial Cyr"/>
        <family val="2"/>
      </rPr>
      <t xml:space="preserve">ОЗЛ - 20 </t>
    </r>
  </si>
  <si>
    <r>
      <t>ЛЭЗ</t>
    </r>
    <r>
      <rPr>
        <b/>
        <sz val="9"/>
        <rFont val="Arial Cyr"/>
        <family val="2"/>
      </rPr>
      <t>ОЗБ - 2М</t>
    </r>
  </si>
  <si>
    <r>
      <t>ЛЭЗ</t>
    </r>
    <r>
      <rPr>
        <b/>
        <sz val="9"/>
        <rFont val="Arial Cyr"/>
        <family val="2"/>
      </rPr>
      <t xml:space="preserve">ЦЛ-39 </t>
    </r>
    <r>
      <rPr>
        <b/>
        <sz val="8"/>
        <rFont val="Arial Cyr"/>
        <family val="0"/>
      </rPr>
      <t>(НАКС)</t>
    </r>
  </si>
  <si>
    <r>
      <t>ЛЭЗ</t>
    </r>
    <r>
      <rPr>
        <b/>
        <sz val="9"/>
        <rFont val="Arial Cyr"/>
        <family val="2"/>
      </rPr>
      <t>ОЗС - 18</t>
    </r>
  </si>
  <si>
    <r>
      <t>ЛЭЗ</t>
    </r>
    <r>
      <rPr>
        <b/>
        <sz val="9"/>
        <rFont val="Arial Cyr"/>
        <family val="2"/>
      </rPr>
      <t>ЦЛ - 17</t>
    </r>
  </si>
  <si>
    <r>
      <t>ЛЭЗ</t>
    </r>
    <r>
      <rPr>
        <b/>
        <sz val="9"/>
        <rFont val="Arial Cyr"/>
        <family val="2"/>
      </rPr>
      <t>ЦЛ - 9</t>
    </r>
  </si>
  <si>
    <r>
      <t>ЛЭЗ</t>
    </r>
    <r>
      <rPr>
        <b/>
        <sz val="9"/>
        <rFont val="Arial Cyr"/>
        <family val="2"/>
      </rPr>
      <t>УОНИ-13/55</t>
    </r>
  </si>
  <si>
    <r>
      <t>ЛЭЗ</t>
    </r>
    <r>
      <rPr>
        <b/>
        <sz val="9"/>
        <rFont val="Arial Cyr"/>
        <family val="2"/>
      </rPr>
      <t>ЦЛ - 11</t>
    </r>
  </si>
  <si>
    <r>
      <t xml:space="preserve">( </t>
    </r>
    <r>
      <rPr>
        <b/>
        <sz val="8"/>
        <rFont val="Arial Cyr"/>
        <family val="0"/>
      </rPr>
      <t>НАКС; МР; ГАН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</si>
  <si>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 xml:space="preserve">ЦЧ - 4 </t>
    </r>
  </si>
  <si>
    <r>
      <t>ЛЭЗ</t>
    </r>
    <r>
      <rPr>
        <b/>
        <sz val="9"/>
        <rFont val="Arial Cyr"/>
        <family val="2"/>
      </rPr>
      <t>Т - 590</t>
    </r>
  </si>
  <si>
    <r>
      <t>ЛЭЗ</t>
    </r>
    <r>
      <rPr>
        <b/>
        <sz val="9"/>
        <rFont val="Arial Cyr"/>
        <family val="2"/>
      </rPr>
      <t>29/9</t>
    </r>
  </si>
  <si>
    <r>
      <t>ЛЭЗ</t>
    </r>
    <r>
      <rPr>
        <b/>
        <sz val="9"/>
        <rFont val="Arial Cyr"/>
        <family val="2"/>
      </rPr>
      <t>НЧ - 2</t>
    </r>
  </si>
  <si>
    <r>
      <t>ЛЭЗ</t>
    </r>
    <r>
      <rPr>
        <b/>
        <sz val="9"/>
        <rFont val="Arial Cyr"/>
        <family val="2"/>
      </rPr>
      <t>УОНИ-13/55С</t>
    </r>
  </si>
  <si>
    <r>
      <t>ЛЭЗ</t>
    </r>
    <r>
      <rPr>
        <b/>
        <sz val="9"/>
        <rFont val="Arial Cyr"/>
        <family val="2"/>
      </rPr>
      <t>Т - 620</t>
    </r>
  </si>
  <si>
    <r>
      <t>ЛЭЗ</t>
    </r>
    <r>
      <rPr>
        <b/>
        <sz val="9"/>
        <rFont val="Arial Cyr"/>
        <family val="2"/>
      </rPr>
      <t>НР - 70</t>
    </r>
  </si>
  <si>
    <r>
      <t>ЛЭЗ</t>
    </r>
    <r>
      <rPr>
        <b/>
        <sz val="9"/>
        <rFont val="Arial Cyr"/>
        <family val="2"/>
      </rPr>
      <t>ЦТ - 15</t>
    </r>
  </si>
  <si>
    <r>
      <t>ЛЭЗ</t>
    </r>
    <r>
      <rPr>
        <b/>
        <sz val="9"/>
        <rFont val="Arial Cyr"/>
        <family val="2"/>
      </rPr>
      <t>МНЧ 2</t>
    </r>
  </si>
  <si>
    <r>
      <t>ЛЭЗ</t>
    </r>
    <r>
      <rPr>
        <b/>
        <sz val="9"/>
        <rFont val="Arial Cyr"/>
        <family val="2"/>
      </rPr>
      <t>УОНИ-13/55А</t>
    </r>
  </si>
  <si>
    <r>
      <t>ЛЭЗ</t>
    </r>
    <r>
      <rPr>
        <b/>
        <sz val="9"/>
        <rFont val="Arial Cyr"/>
        <family val="2"/>
      </rPr>
      <t>ОЗН - 6</t>
    </r>
  </si>
  <si>
    <r>
      <t>ЛЭЗ</t>
    </r>
    <r>
      <rPr>
        <b/>
        <sz val="9"/>
        <rFont val="Arial Cyr"/>
        <family val="2"/>
      </rPr>
      <t>ОЗЧ - 2</t>
    </r>
  </si>
  <si>
    <r>
      <t>ЛЭЗ</t>
    </r>
    <r>
      <rPr>
        <b/>
        <sz val="9"/>
        <rFont val="Arial Cyr"/>
        <family val="2"/>
      </rPr>
      <t>НЖ - 13</t>
    </r>
  </si>
  <si>
    <r>
      <t>ЛЭЗ</t>
    </r>
    <r>
      <rPr>
        <b/>
        <sz val="9"/>
        <rFont val="Arial Cyr"/>
        <family val="2"/>
      </rPr>
      <t>ОЗН - 300М</t>
    </r>
  </si>
  <si>
    <r>
      <t>ЛЭЗ</t>
    </r>
    <r>
      <rPr>
        <b/>
        <sz val="9"/>
        <rFont val="Arial Cyr"/>
        <family val="2"/>
      </rPr>
      <t>ОЗЧ - 6</t>
    </r>
  </si>
  <si>
    <r>
      <t>ЛЭЗ</t>
    </r>
    <r>
      <rPr>
        <b/>
        <sz val="9"/>
        <rFont val="Arial Cyr"/>
        <family val="2"/>
      </rPr>
      <t>УОНИ-13/55У</t>
    </r>
  </si>
  <si>
    <r>
      <t>ЛЭЗ</t>
    </r>
    <r>
      <rPr>
        <b/>
        <sz val="9"/>
        <rFont val="Arial Cyr"/>
        <family val="2"/>
      </rPr>
      <t>ОЗН - 400М</t>
    </r>
  </si>
  <si>
    <r>
      <t>ЛЭЗ</t>
    </r>
    <r>
      <rPr>
        <b/>
        <sz val="9"/>
        <rFont val="Arial Cyr"/>
        <family val="2"/>
      </rPr>
      <t>ЭА - 400/10У</t>
    </r>
  </si>
  <si>
    <r>
      <t>ЛЭЗ</t>
    </r>
    <r>
      <rPr>
        <b/>
        <sz val="9"/>
        <rFont val="Arial Cyr"/>
        <family val="2"/>
      </rPr>
      <t>УОНИ-13/45</t>
    </r>
  </si>
  <si>
    <r>
      <t xml:space="preserve">( </t>
    </r>
    <r>
      <rPr>
        <b/>
        <sz val="8"/>
        <rFont val="Arial Cyr"/>
        <family val="0"/>
      </rPr>
      <t>НАКС; ГАН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</si>
  <si>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0"/>
      </rPr>
      <t>АНП - 13</t>
    </r>
  </si>
  <si>
    <r>
      <t>ЛЭЗ</t>
    </r>
    <r>
      <rPr>
        <b/>
        <sz val="9"/>
        <rFont val="Arial Cyr"/>
        <family val="2"/>
      </rPr>
      <t>ЭА - 395/9</t>
    </r>
  </si>
  <si>
    <r>
      <t>ЛЭЗ</t>
    </r>
    <r>
      <rPr>
        <b/>
        <sz val="9"/>
        <rFont val="Arial Cyr"/>
        <family val="2"/>
      </rPr>
      <t>ОЗР - 1</t>
    </r>
  </si>
  <si>
    <r>
      <t>ЛЭЗ</t>
    </r>
    <r>
      <rPr>
        <b/>
        <sz val="9"/>
        <rFont val="Arial Cyr"/>
        <family val="2"/>
      </rPr>
      <t>ЭА - 981/15</t>
    </r>
  </si>
  <si>
    <r>
      <t>ЛЭЗ</t>
    </r>
    <r>
      <rPr>
        <b/>
        <sz val="9"/>
        <rFont val="Arial Cyr"/>
        <family val="2"/>
      </rPr>
      <t>УОНИ-13/65</t>
    </r>
  </si>
  <si>
    <r>
      <t>ЛЭЗ</t>
    </r>
    <r>
      <rPr>
        <b/>
        <sz val="9"/>
        <rFont val="Arial Cyr"/>
        <family val="2"/>
      </rPr>
      <t>ОЗЛ - 36</t>
    </r>
  </si>
  <si>
    <r>
      <t>ЛЭЗ</t>
    </r>
    <r>
      <rPr>
        <b/>
        <sz val="9"/>
        <rFont val="Arial Cyr"/>
        <family val="2"/>
      </rPr>
      <t>ВИ-10-6</t>
    </r>
  </si>
  <si>
    <r>
      <t>ЛЭЗ</t>
    </r>
    <r>
      <rPr>
        <b/>
        <sz val="9"/>
        <rFont val="Arial Cyr"/>
        <family val="2"/>
      </rPr>
      <t>ЦН - 6Л</t>
    </r>
  </si>
  <si>
    <r>
      <t>ЛЭЗ</t>
    </r>
    <r>
      <rPr>
        <b/>
        <sz val="9"/>
        <rFont val="Arial Cyr"/>
        <family val="2"/>
      </rPr>
      <t>НИАТ - 1</t>
    </r>
  </si>
  <si>
    <r>
      <t>ЛЭЗ</t>
    </r>
    <r>
      <rPr>
        <b/>
        <sz val="9"/>
        <rFont val="Arial Cyr"/>
        <family val="2"/>
      </rPr>
      <t>ЦН - 12М</t>
    </r>
  </si>
  <si>
    <r>
      <t>ЛЭЗ</t>
    </r>
    <r>
      <rPr>
        <b/>
        <sz val="9"/>
        <rFont val="Arial Cyr"/>
        <family val="2"/>
      </rPr>
      <t>НИАТ - 5</t>
    </r>
  </si>
  <si>
    <r>
      <t>ЛЭЗ</t>
    </r>
    <r>
      <rPr>
        <b/>
        <sz val="9"/>
        <rFont val="Arial Cyr"/>
        <family val="2"/>
      </rPr>
      <t>ЦНИИН - 4</t>
    </r>
  </si>
  <si>
    <r>
      <t>Сварочные электроды</t>
    </r>
    <r>
      <rPr>
        <b/>
        <sz val="14"/>
        <rFont val="Arial Cyr"/>
        <family val="2"/>
      </rPr>
      <t xml:space="preserve"> </t>
    </r>
    <r>
      <rPr>
        <b/>
        <sz val="10"/>
        <rFont val="Arial Cyr"/>
        <family val="2"/>
      </rPr>
      <t>производства</t>
    </r>
    <r>
      <rPr>
        <b/>
        <sz val="14"/>
        <rFont val="Arial Cyr"/>
        <family val="2"/>
      </rPr>
      <t xml:space="preserve"> </t>
    </r>
    <r>
      <rPr>
        <b/>
        <sz val="12"/>
        <rFont val="Arial Cyr"/>
        <family val="2"/>
      </rPr>
      <t>ОАО "Лосиноостровский Электродный Завод"</t>
    </r>
  </si>
  <si>
    <r>
      <t>Отдельные марки электродов имеют: сертификат</t>
    </r>
    <r>
      <rPr>
        <b/>
        <sz val="8"/>
        <rFont val="Arial Cyr"/>
        <family val="0"/>
      </rPr>
      <t xml:space="preserve"> НАКС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Морского (МР)</t>
    </r>
    <r>
      <rPr>
        <sz val="8"/>
        <rFont val="Arial Cyr"/>
        <family val="0"/>
      </rPr>
      <t xml:space="preserve"> и </t>
    </r>
    <r>
      <rPr>
        <b/>
        <sz val="8"/>
        <rFont val="Arial Cyr"/>
        <family val="0"/>
      </rPr>
      <t>Речного Реги-</t>
    </r>
  </si>
  <si>
    <r>
      <t>стра</t>
    </r>
    <r>
      <rPr>
        <sz val="8"/>
        <rFont val="Arial Cyr"/>
        <family val="0"/>
      </rPr>
      <t xml:space="preserve"> (</t>
    </r>
    <r>
      <rPr>
        <b/>
        <sz val="8"/>
        <rFont val="Arial Cyr"/>
        <family val="0"/>
      </rPr>
      <t>РР</t>
    </r>
    <r>
      <rPr>
        <sz val="8"/>
        <rFont val="Arial Cyr"/>
        <family val="0"/>
      </rPr>
      <t>), лицензию</t>
    </r>
    <r>
      <rPr>
        <b/>
        <sz val="8"/>
        <rFont val="Arial Cyr"/>
        <family val="0"/>
      </rPr>
      <t xml:space="preserve"> Госатомнадзора (ГАН).</t>
    </r>
  </si>
  <si>
    <t>КАБЕЛЬ</t>
  </si>
  <si>
    <t>006-0008</t>
  </si>
  <si>
    <t>4,0-7,0</t>
  </si>
  <si>
    <t>ГВ-250У</t>
  </si>
  <si>
    <t>L=640мм</t>
  </si>
  <si>
    <t>ГВ-3Р (укор.)</t>
  </si>
  <si>
    <t>ГВ-3 (укор.)</t>
  </si>
  <si>
    <t>СПО-6-2 сетевой</t>
  </si>
  <si>
    <t>САО-10-2 сетевой</t>
  </si>
  <si>
    <t>СМО-35-2 сетевой</t>
  </si>
  <si>
    <t>РКЗ-500-2 рамповый</t>
  </si>
  <si>
    <t>У-30-2ДМ (мал.)</t>
  </si>
  <si>
    <t>АР-40-2ДМ (мал.)</t>
  </si>
  <si>
    <t>АР-40/У-30 ДМ (мал.)</t>
  </si>
  <si>
    <t>УР-6 ДМ (мал.)</t>
  </si>
  <si>
    <t>РЕЗАКИ ДЛЯ РАЗДЕЛКИ МЕТАЛЛОЛОМА</t>
  </si>
  <si>
    <t>ацет/проп/метан</t>
  </si>
  <si>
    <t>Р3, Донмет-300У П</t>
  </si>
  <si>
    <t>Р3, Донмет-337У П (типа МАЯК)</t>
  </si>
  <si>
    <t xml:space="preserve">Р3, Донмет-341 П (РГР-300П с клапаном)                </t>
  </si>
  <si>
    <t>Р3, Проминь-344 У</t>
  </si>
  <si>
    <t>Р3, Проминь-347 У</t>
  </si>
  <si>
    <t>Р1, Донмет-142У П</t>
  </si>
  <si>
    <t>РЕЗАКИ МЕТАЛЛУРГИЧЕСКИЕ</t>
  </si>
  <si>
    <t>Донмет-502 П</t>
  </si>
  <si>
    <t>Донмет-502 М</t>
  </si>
  <si>
    <r>
      <t>Донмет-507 (ШРПЗ)</t>
    </r>
    <r>
      <rPr>
        <b/>
        <sz val="10"/>
        <rFont val="Times New Roman"/>
        <family val="1"/>
      </rPr>
      <t xml:space="preserve">               </t>
    </r>
  </si>
  <si>
    <r>
      <t xml:space="preserve">Донмет-503 (ШРПЗ)      </t>
    </r>
    <r>
      <rPr>
        <b/>
        <sz val="10"/>
        <rFont val="Times New Roman"/>
        <family val="1"/>
      </rPr>
      <t xml:space="preserve">                 </t>
    </r>
  </si>
  <si>
    <t>КЛАПАНА ПРЕДОХРАНИТЕЛЬНЫЕ</t>
  </si>
  <si>
    <t>Клапан обратный ОБК - кислород, М12, М14, М16, G1/4, G3/8</t>
  </si>
  <si>
    <t>Клапан обратный ОБГ – ацетилен, пропан, метан, М12, М14, М16, G3/8</t>
  </si>
  <si>
    <t>Клапан огнепреградительный КОК – кислород</t>
  </si>
  <si>
    <t>Клапан огнепреградительный КОГ -  ацетилен, пропан, метан</t>
  </si>
  <si>
    <t>ГЕНЕРАТОРЫ АЦЕТИЛЕНОВЫЕ</t>
  </si>
  <si>
    <t>АСП-10 (1,5м3/ч при разовой загрузке карбидом до 3,2кг)</t>
  </si>
  <si>
    <t>АСП-15 (малогабаритный, 0,5 м3/ч, 12 кг)</t>
  </si>
  <si>
    <t>БАКС-1 (1,5 м3/ч при разовой загрузке карбидом  до 3,2 кг)</t>
  </si>
  <si>
    <t>Малыш (0,5 м3/ч при разовой загрузке карбидом до 1 кг)</t>
  </si>
  <si>
    <t>Кабель КГ 1х70</t>
  </si>
  <si>
    <t>006-0009</t>
  </si>
  <si>
    <t>Кабель КГ 1х95</t>
  </si>
  <si>
    <t>п</t>
  </si>
  <si>
    <t>к</t>
  </si>
  <si>
    <t>с</t>
  </si>
  <si>
    <t>ТДМ-403 (220)</t>
  </si>
  <si>
    <t>ТДМ-403 (380)</t>
  </si>
  <si>
    <t>ТДМ-503 (380)</t>
  </si>
  <si>
    <t>ТДМ-602 (380)</t>
  </si>
  <si>
    <t>св</t>
  </si>
  <si>
    <t>р</t>
  </si>
  <si>
    <t>д</t>
  </si>
  <si>
    <t>Баллон ацетилен. 40л</t>
  </si>
  <si>
    <t>Кабель КГ 2х1,5</t>
  </si>
  <si>
    <t>Кабель КГ 2х2,5</t>
  </si>
  <si>
    <t>Кабель КГ 2х4</t>
  </si>
  <si>
    <t>Кабель КГ 2х6</t>
  </si>
  <si>
    <t>Кабель КГ 3х1,5</t>
  </si>
  <si>
    <t>Кабель КГ 2х10</t>
  </si>
  <si>
    <t>Кабель КГ 4х10</t>
  </si>
  <si>
    <t>Кабель КГ 4х2,5</t>
  </si>
  <si>
    <t>Кабель КГ 4х25</t>
  </si>
  <si>
    <t>Кабель КГ 3х35+1х10</t>
  </si>
  <si>
    <t>Кабель КГ 4х4</t>
  </si>
  <si>
    <t>Кабель КГ 3х50+1х16</t>
  </si>
  <si>
    <t>Кабель КГ 3х70+1х25</t>
  </si>
  <si>
    <t>Кабель КГ 3х95+1х35</t>
  </si>
  <si>
    <t>006-0020</t>
  </si>
  <si>
    <t>006-0021</t>
  </si>
  <si>
    <t>006-0022</t>
  </si>
  <si>
    <t>006-0023</t>
  </si>
  <si>
    <t>006-0040</t>
  </si>
  <si>
    <t>006-0041</t>
  </si>
  <si>
    <t>006-0060</t>
  </si>
  <si>
    <t>006-0061</t>
  </si>
  <si>
    <t>006-0062</t>
  </si>
  <si>
    <t>006-0063</t>
  </si>
  <si>
    <t>006-0064</t>
  </si>
  <si>
    <t>006-0065</t>
  </si>
  <si>
    <t>006-0066</t>
  </si>
  <si>
    <t>006-0067</t>
  </si>
  <si>
    <t>006-0068</t>
  </si>
  <si>
    <t>006-0069</t>
  </si>
  <si>
    <t>006-0070</t>
  </si>
  <si>
    <t>006-0080</t>
  </si>
  <si>
    <t>750х475х615</t>
  </si>
  <si>
    <t>710х510х535</t>
  </si>
  <si>
    <t>680х500х680</t>
  </si>
  <si>
    <t>610х720х810</t>
  </si>
  <si>
    <t>590х350х475</t>
  </si>
  <si>
    <t>10-305</t>
  </si>
  <si>
    <t>605х370х500</t>
  </si>
  <si>
    <t>006-0081</t>
  </si>
  <si>
    <t>006-0082</t>
  </si>
  <si>
    <t>006-0083</t>
  </si>
  <si>
    <t>в 5 кг микрогофру и 20 кг</t>
  </si>
  <si>
    <t>гофрокороб</t>
  </si>
  <si>
    <r>
      <t>х</t>
    </r>
    <r>
      <rPr>
        <b/>
        <sz val="8"/>
        <rFont val="Arial Cyr"/>
        <family val="0"/>
      </rPr>
      <t xml:space="preserve">) - цены указаны на упаковку </t>
    </r>
  </si>
  <si>
    <t>001-0004</t>
  </si>
  <si>
    <t>175х410х290</t>
  </si>
  <si>
    <t>ступ. AL</t>
  </si>
  <si>
    <t xml:space="preserve">ТДМ-160Б(220) AL </t>
  </si>
  <si>
    <t>65-160</t>
  </si>
  <si>
    <t>410х260х300</t>
  </si>
  <si>
    <t>плав. AL</t>
  </si>
  <si>
    <t>001-00118</t>
  </si>
  <si>
    <t>60-200</t>
  </si>
  <si>
    <t>001-00119</t>
  </si>
  <si>
    <t xml:space="preserve">ТДМ-200Б(220/380) AL </t>
  </si>
  <si>
    <t>420х220х300</t>
  </si>
  <si>
    <t>001-00121</t>
  </si>
  <si>
    <t xml:space="preserve">ТДМ-205(220) AL </t>
  </si>
  <si>
    <t>40</t>
  </si>
  <si>
    <t>420х310х420</t>
  </si>
  <si>
    <t>001-00122</t>
  </si>
  <si>
    <t>ТДМ-205(220) CU</t>
  </si>
  <si>
    <t>плав. CU</t>
  </si>
  <si>
    <t>001-00123</t>
  </si>
  <si>
    <t xml:space="preserve">ТДМ-205(220/380) AL </t>
  </si>
  <si>
    <t>001-00282</t>
  </si>
  <si>
    <t>70-250</t>
  </si>
  <si>
    <t>510х260х365</t>
  </si>
  <si>
    <t>001-00283</t>
  </si>
  <si>
    <t xml:space="preserve">ТДМ-250(220/380) AL </t>
  </si>
  <si>
    <t>001-00284</t>
  </si>
  <si>
    <t>ТДМ-250(220/380) CU</t>
  </si>
  <si>
    <t>001-00353</t>
  </si>
  <si>
    <t xml:space="preserve">ТДМ-305(220)  AL </t>
  </si>
  <si>
    <t>520х420х530</t>
  </si>
  <si>
    <t>001-00354</t>
  </si>
  <si>
    <t>ТДМ-305(220) CU</t>
  </si>
  <si>
    <t>плав.CU</t>
  </si>
  <si>
    <t>001-00355</t>
  </si>
  <si>
    <t xml:space="preserve">ТДМ-305(380)  AL </t>
  </si>
  <si>
    <t>001-00356</t>
  </si>
  <si>
    <t>ТДМ-305(380) CU</t>
  </si>
  <si>
    <t>001-00357</t>
  </si>
  <si>
    <t xml:space="preserve">ТДМ-305(220/380) AL </t>
  </si>
  <si>
    <t>001-00358</t>
  </si>
  <si>
    <t>ТДМ-305(220/380) CU</t>
  </si>
  <si>
    <t>001-00602</t>
  </si>
  <si>
    <t>26</t>
  </si>
  <si>
    <t>001-00603</t>
  </si>
  <si>
    <t xml:space="preserve">ТДМ-405(380)  AL </t>
  </si>
  <si>
    <t>18</t>
  </si>
  <si>
    <t>520х400х610</t>
  </si>
  <si>
    <t>001-00604</t>
  </si>
  <si>
    <t>Г2-Донмет 225</t>
  </si>
  <si>
    <t>рукав 6 мм, након. медн. цельнотянутые</t>
  </si>
  <si>
    <t>0, 1, 2, 3</t>
  </si>
  <si>
    <t>Г2-Мини ДМ 273</t>
  </si>
  <si>
    <t>Г2-Малятко 233</t>
  </si>
  <si>
    <t>1,0-4,0</t>
  </si>
  <si>
    <t>2,0-11,0</t>
  </si>
  <si>
    <t>3, 4, 5</t>
  </si>
  <si>
    <t>Г3-Донмет 251</t>
  </si>
  <si>
    <t>Г2-06А (Малышка)</t>
  </si>
  <si>
    <t>1, 2</t>
  </si>
  <si>
    <t>1, 2, 3</t>
  </si>
  <si>
    <t>450x160x55</t>
  </si>
  <si>
    <t>Г2-06А</t>
  </si>
  <si>
    <t>0,5-2,0</t>
  </si>
  <si>
    <t>540х150х55</t>
  </si>
  <si>
    <t>0,5-4,0</t>
  </si>
  <si>
    <t>673х150х75</t>
  </si>
  <si>
    <t>ГЗУ-Донмет 247</t>
  </si>
  <si>
    <t>рукав 9 мм, нагрев и наплавка</t>
  </si>
  <si>
    <t>ГЗУ-Донмет 249</t>
  </si>
  <si>
    <t>Г2-06П</t>
  </si>
  <si>
    <t>Г3-06П</t>
  </si>
  <si>
    <t>0,4-6,0</t>
  </si>
  <si>
    <t>до 30,0</t>
  </si>
  <si>
    <t>1,0-3,5</t>
  </si>
  <si>
    <t>для бытовых целей, деревянная ручка, д. 6 мм</t>
  </si>
  <si>
    <t>L=400 мм</t>
  </si>
  <si>
    <t>деревянная ручка, вентиль, д. 9 мм</t>
  </si>
  <si>
    <t>алюминиевая ручка, вентиль и рычаг, д. 9 мм</t>
  </si>
  <si>
    <t>ГВ-231</t>
  </si>
  <si>
    <t>ГВ-231У</t>
  </si>
  <si>
    <t>ГВ-250</t>
  </si>
  <si>
    <t>L=900 мм</t>
  </si>
  <si>
    <t>L=565мм</t>
  </si>
  <si>
    <t>L=875 мм</t>
  </si>
  <si>
    <t xml:space="preserve">2-х факельная, вентиль и рычаг, д. 9 мм  </t>
  </si>
  <si>
    <t xml:space="preserve">для пайки, алюминиевая ручка, д. 9 мм  </t>
  </si>
  <si>
    <t>7-ми факельная, вентиль и рычаг, д .9 мм</t>
  </si>
  <si>
    <t>L=1000 мм</t>
  </si>
  <si>
    <t>L=935 мм</t>
  </si>
  <si>
    <t>ГВ-252</t>
  </si>
  <si>
    <t xml:space="preserve">ГВ-254                                                             </t>
  </si>
  <si>
    <t>ГВ-263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</si>
</sst>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\т&quot;р.&quot;;[Red]\-#,##0,\т&quot;р.&quot;"/>
    <numFmt numFmtId="165" formatCode="#\ ###\ &quot;р.&quot;"/>
    <numFmt numFmtId="166" formatCode="#,##0\ &quot;р.&quot;;[Red]\-#,##0\ &quot;р.&quot;"/>
    <numFmt numFmtId="167" formatCode="#,##0\ &quot;р.&quot;"/>
    <numFmt numFmtId="168" formatCode="0.0"/>
    <numFmt numFmtId="169" formatCode="#,##0.00\ &quot;р.&quot;"/>
    <numFmt numFmtId="170" formatCode="#.#\ &quot;р.&quot;"/>
    <numFmt numFmtId="171" formatCode="#,##0.00&quot;р.&quot;"/>
    <numFmt numFmtId="172" formatCode="#,##0&quot;р.&quot;"/>
    <numFmt numFmtId="173" formatCode="0.00000"/>
    <numFmt numFmtId="174" formatCode="_-* #,##0\ _р_у_б_._-;\-* #,##0\ _р_у_б_._-;_-* &quot;-&quot;\ _р_у_б_._-;_-@_-"/>
    <numFmt numFmtId="175" formatCode="#,##0.0&quot;р.&quot;"/>
    <numFmt numFmtId="176" formatCode="[$$-409]#,##0_ ;\-[$$-409]#,##0\ "/>
    <numFmt numFmtId="177" formatCode="#,##0_ ;\-#,##0\ "/>
    <numFmt numFmtId="178" formatCode="_-[$$-409]* #,##0_ ;_-[$$-409]* \-#,##0\ ;_-[$$-409]* \-_ ;_-@_ "/>
    <numFmt numFmtId="179" formatCode="mm/yy"/>
    <numFmt numFmtId="180" formatCode="_-* #,##0_р_._-;\-* #,##0_р_._-;_-* \-_р_.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_-* #,##0.00_р_._-;\-* #,##0.00_р_._-;_-* \-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_р_."/>
    <numFmt numFmtId="196" formatCode="#,##0_р_."/>
  </numFmts>
  <fonts count="85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6"/>
      <color indexed="10"/>
      <name val="Arial Cyr"/>
      <family val="2"/>
    </font>
    <font>
      <b/>
      <sz val="12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2"/>
    </font>
    <font>
      <b/>
      <sz val="16"/>
      <name val="Arial Cyr"/>
      <family val="2"/>
    </font>
    <font>
      <b/>
      <sz val="14"/>
      <name val="Arial Black"/>
      <family val="2"/>
    </font>
    <font>
      <sz val="20"/>
      <name val="Arial Black"/>
      <family val="2"/>
    </font>
    <font>
      <sz val="20"/>
      <name val="Arial Cyr"/>
      <family val="2"/>
    </font>
    <font>
      <b/>
      <sz val="26"/>
      <name val="Times New Roman"/>
      <family val="1"/>
    </font>
    <font>
      <sz val="8"/>
      <name val="Bookman Old Style"/>
      <family val="1"/>
    </font>
    <font>
      <sz val="14"/>
      <name val="SchoolBook"/>
      <family val="0"/>
    </font>
    <font>
      <sz val="8"/>
      <name val="SchoolBook"/>
      <family val="0"/>
    </font>
    <font>
      <b/>
      <sz val="8"/>
      <name val="Tahoma"/>
      <family val="2"/>
    </font>
    <font>
      <b/>
      <sz val="8"/>
      <name val="Times New Roman"/>
      <family val="1"/>
    </font>
    <font>
      <sz val="12"/>
      <name val="SchoolBook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b/>
      <u val="single"/>
      <sz val="6"/>
      <color indexed="45"/>
      <name val="Bookman Old Style"/>
      <family val="1"/>
    </font>
    <font>
      <sz val="10"/>
      <name val="Times New Roman"/>
      <family val="1"/>
    </font>
    <font>
      <sz val="16"/>
      <name val="SchoolBook"/>
      <family val="0"/>
    </font>
    <font>
      <sz val="10"/>
      <name val="SchoolBook"/>
      <family val="0"/>
    </font>
    <font>
      <sz val="10"/>
      <name val="Arial"/>
      <family val="2"/>
    </font>
    <font>
      <sz val="12"/>
      <name val="Arial Black"/>
      <family val="2"/>
    </font>
    <font>
      <b/>
      <sz val="10"/>
      <name val="Arial Cyr"/>
      <family val="2"/>
    </font>
    <font>
      <b/>
      <sz val="12"/>
      <name val="Arial Black"/>
      <family val="2"/>
    </font>
    <font>
      <b/>
      <sz val="14"/>
      <name val="Arial Cyr"/>
      <family val="2"/>
    </font>
    <font>
      <sz val="18"/>
      <name val="Arial Black"/>
      <family val="2"/>
    </font>
    <font>
      <b/>
      <sz val="11"/>
      <color indexed="10"/>
      <name val="Arial Cyr"/>
      <family val="2"/>
    </font>
    <font>
      <sz val="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Bookman Old Style"/>
      <family val="1"/>
    </font>
    <font>
      <b/>
      <sz val="7"/>
      <name val="Arial Cyr"/>
      <family val="0"/>
    </font>
    <font>
      <sz val="7"/>
      <name val="Arial Cyr"/>
      <family val="2"/>
    </font>
    <font>
      <b/>
      <sz val="6"/>
      <name val="Arial Cyr"/>
      <family val="0"/>
    </font>
    <font>
      <i/>
      <sz val="6"/>
      <name val="Arial Cyr"/>
      <family val="0"/>
    </font>
    <font>
      <sz val="6"/>
      <name val="Arial Cyr"/>
      <family val="0"/>
    </font>
    <font>
      <b/>
      <i/>
      <sz val="6"/>
      <name val="Arial Cyr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i/>
      <sz val="5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" fontId="16" fillId="21" borderId="0">
      <alignment horizontal="centerContinuous" vertical="center"/>
      <protection/>
    </xf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2" borderId="7" applyNumberFormat="0" applyAlignment="0" applyProtection="0"/>
    <xf numFmtId="2" fontId="17" fillId="0" borderId="8">
      <alignment horizontal="left" vertical="center"/>
      <protection/>
    </xf>
    <xf numFmtId="2" fontId="17" fillId="0" borderId="0">
      <alignment horizontal="right" vertical="center"/>
      <protection/>
    </xf>
    <xf numFmtId="0" fontId="18" fillId="0" borderId="0">
      <alignment/>
      <protection/>
    </xf>
    <xf numFmtId="1" fontId="19" fillId="0" borderId="9" applyFill="0">
      <alignment horizontal="left" vertical="center"/>
      <protection/>
    </xf>
    <xf numFmtId="1" fontId="19" fillId="0" borderId="10">
      <alignment horizontal="left" vertical="center"/>
      <protection/>
    </xf>
    <xf numFmtId="49" fontId="20" fillId="4" borderId="0">
      <alignment horizontal="left" vertical="top"/>
      <protection/>
    </xf>
    <xf numFmtId="2" fontId="21" fillId="0" borderId="0" applyFill="0" applyBorder="0" applyAlignment="0">
      <protection/>
    </xf>
    <xf numFmtId="0" fontId="66" fillId="23" borderId="0" applyNumberFormat="0" applyBorder="0" applyAlignment="0" applyProtection="0"/>
    <xf numFmtId="173" fontId="22" fillId="0" borderId="11" applyAlignment="0"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56" fillId="0" borderId="0">
      <alignment/>
      <protection/>
    </xf>
    <xf numFmtId="1" fontId="23" fillId="0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67" fillId="3" borderId="0" applyNumberFormat="0" applyBorder="0" applyAlignment="0" applyProtection="0"/>
    <xf numFmtId="1" fontId="24" fillId="0" borderId="0">
      <alignment horizontal="left" vertical="center" indent="2"/>
      <protection/>
    </xf>
    <xf numFmtId="0" fontId="68" fillId="0" borderId="0" applyNumberFormat="0" applyFill="0" applyBorder="0" applyAlignment="0" applyProtection="0"/>
    <xf numFmtId="0" fontId="0" fillId="24" borderId="12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2" fontId="25" fillId="0" borderId="0">
      <alignment vertical="center"/>
      <protection/>
    </xf>
    <xf numFmtId="173" fontId="26" fillId="0" borderId="0">
      <alignment/>
      <protection/>
    </xf>
    <xf numFmtId="0" fontId="69" fillId="0" borderId="13" applyNumberFormat="0" applyFill="0" applyAlignment="0" applyProtection="0"/>
    <xf numFmtId="0" fontId="55" fillId="0" borderId="0">
      <alignment/>
      <protection/>
    </xf>
    <xf numFmtId="0" fontId="0" fillId="0" borderId="0">
      <alignment vertical="justify"/>
      <protection/>
    </xf>
    <xf numFmtId="3" fontId="26" fillId="0" borderId="0" applyAlignment="0">
      <protection/>
    </xf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29" fillId="0" borderId="0" applyFill="0" applyBorder="0" applyAlignment="0" applyProtection="0"/>
    <xf numFmtId="0" fontId="71" fillId="4" borderId="0" applyNumberFormat="0" applyBorder="0" applyAlignment="0" applyProtection="0"/>
    <xf numFmtId="4" fontId="18" fillId="0" borderId="11" applyFont="0" applyAlignment="0">
      <protection/>
    </xf>
    <xf numFmtId="3" fontId="27" fillId="0" borderId="0">
      <alignment/>
      <protection/>
    </xf>
    <xf numFmtId="3" fontId="28" fillId="0" borderId="0">
      <alignment/>
      <protection/>
    </xf>
  </cellStyleXfs>
  <cellXfs count="864">
    <xf numFmtId="0" fontId="0" fillId="0" borderId="0" xfId="0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0" fontId="5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" fillId="23" borderId="18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9" fillId="0" borderId="0" xfId="42" applyNumberFormat="1" applyFill="1" applyAlignment="1" applyProtection="1">
      <alignment/>
      <protection/>
    </xf>
    <xf numFmtId="0" fontId="31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 indent="1"/>
    </xf>
    <xf numFmtId="0" fontId="31" fillId="0" borderId="0" xfId="0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 vertical="center" wrapText="1"/>
    </xf>
    <xf numFmtId="174" fontId="1" fillId="0" borderId="23" xfId="89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wrapText="1"/>
    </xf>
    <xf numFmtId="174" fontId="1" fillId="0" borderId="25" xfId="89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indent="2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indent="6"/>
    </xf>
    <xf numFmtId="0" fontId="1" fillId="0" borderId="14" xfId="0" applyFont="1" applyFill="1" applyBorder="1" applyAlignment="1">
      <alignment horizontal="left" indent="2"/>
    </xf>
    <xf numFmtId="0" fontId="0" fillId="0" borderId="1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8" fillId="0" borderId="26" xfId="89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1" fontId="2" fillId="0" borderId="2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1" fontId="2" fillId="0" borderId="29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8" fillId="0" borderId="15" xfId="0" applyFont="1" applyFill="1" applyBorder="1" applyAlignment="1">
      <alignment horizontal="left" indent="1"/>
    </xf>
    <xf numFmtId="4" fontId="0" fillId="0" borderId="20" xfId="0" applyNumberFormat="1" applyFill="1" applyBorder="1" applyAlignment="1">
      <alignment/>
    </xf>
    <xf numFmtId="0" fontId="8" fillId="0" borderId="28" xfId="0" applyFont="1" applyFill="1" applyBorder="1" applyAlignment="1">
      <alignment horizontal="left" indent="2"/>
    </xf>
    <xf numFmtId="168" fontId="1" fillId="0" borderId="19" xfId="0" applyNumberFormat="1" applyFont="1" applyFill="1" applyBorder="1" applyAlignment="1">
      <alignment horizontal="left"/>
    </xf>
    <xf numFmtId="0" fontId="8" fillId="0" borderId="27" xfId="0" applyFont="1" applyFill="1" applyBorder="1" applyAlignment="1">
      <alignment horizontal="left" indent="3"/>
    </xf>
    <xf numFmtId="168" fontId="1" fillId="0" borderId="0" xfId="0" applyNumberFormat="1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68" fontId="2" fillId="0" borderId="26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indent="3"/>
    </xf>
    <xf numFmtId="0" fontId="8" fillId="0" borderId="28" xfId="0" applyFont="1" applyFill="1" applyBorder="1" applyAlignment="1">
      <alignment horizontal="left"/>
    </xf>
    <xf numFmtId="168" fontId="1" fillId="0" borderId="19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/>
    </xf>
    <xf numFmtId="168" fontId="2" fillId="0" borderId="29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indent="1"/>
    </xf>
    <xf numFmtId="0" fontId="1" fillId="0" borderId="19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 indent="2"/>
    </xf>
    <xf numFmtId="3" fontId="1" fillId="0" borderId="33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indent="3"/>
    </xf>
    <xf numFmtId="0" fontId="7" fillId="0" borderId="2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3" fontId="8" fillId="0" borderId="19" xfId="89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8" fillId="0" borderId="0" xfId="89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indent="6"/>
    </xf>
    <xf numFmtId="0" fontId="8" fillId="0" borderId="0" xfId="0" applyFont="1" applyFill="1" applyBorder="1" applyAlignment="1">
      <alignment horizontal="left" indent="4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23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2" fillId="0" borderId="31" xfId="0" applyNumberFormat="1" applyFont="1" applyFill="1" applyBorder="1" applyAlignment="1">
      <alignment vertical="center"/>
    </xf>
    <xf numFmtId="166" fontId="1" fillId="23" borderId="31" xfId="4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3" fontId="8" fillId="0" borderId="26" xfId="0" applyNumberFormat="1" applyFont="1" applyFill="1" applyBorder="1" applyAlignment="1">
      <alignment/>
    </xf>
    <xf numFmtId="3" fontId="8" fillId="0" borderId="29" xfId="89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89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1" xfId="89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 indent="1"/>
    </xf>
    <xf numFmtId="0" fontId="0" fillId="0" borderId="25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10" xfId="0" applyFont="1" applyFill="1" applyBorder="1" applyAlignment="1">
      <alignment horizontal="left" indent="2"/>
    </xf>
    <xf numFmtId="0" fontId="0" fillId="0" borderId="37" xfId="0" applyFill="1" applyBorder="1" applyAlignment="1">
      <alignment/>
    </xf>
    <xf numFmtId="0" fontId="1" fillId="0" borderId="38" xfId="0" applyFont="1" applyFill="1" applyBorder="1" applyAlignment="1">
      <alignment horizontal="left" indent="2"/>
    </xf>
    <xf numFmtId="0" fontId="0" fillId="0" borderId="39" xfId="0" applyFill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170" fontId="43" fillId="0" borderId="17" xfId="0" applyNumberFormat="1" applyFont="1" applyFill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5" fillId="0" borderId="31" xfId="0" applyFont="1" applyFill="1" applyBorder="1" applyAlignment="1">
      <alignment horizontal="left" vertical="center"/>
    </xf>
    <xf numFmtId="0" fontId="45" fillId="0" borderId="28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49" fontId="45" fillId="0" borderId="28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  <xf numFmtId="49" fontId="45" fillId="0" borderId="30" xfId="0" applyNumberFormat="1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33" xfId="0" applyFont="1" applyFill="1" applyBorder="1" applyAlignment="1">
      <alignment horizontal="left" vertical="center"/>
    </xf>
    <xf numFmtId="0" fontId="45" fillId="0" borderId="34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33" xfId="0" applyNumberFormat="1" applyFont="1" applyFill="1" applyBorder="1" applyAlignment="1">
      <alignment horizontal="center" vertical="center"/>
    </xf>
    <xf numFmtId="49" fontId="45" fillId="0" borderId="34" xfId="0" applyNumberFormat="1" applyFont="1" applyFill="1" applyBorder="1" applyAlignment="1">
      <alignment horizontal="center" vertical="center"/>
    </xf>
    <xf numFmtId="0" fontId="44" fillId="23" borderId="31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0" fontId="45" fillId="0" borderId="2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32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left" vertical="center"/>
    </xf>
    <xf numFmtId="0" fontId="36" fillId="0" borderId="33" xfId="0" applyFont="1" applyFill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33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4" fillId="23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/>
    </xf>
    <xf numFmtId="0" fontId="46" fillId="0" borderId="19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23" borderId="26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32" xfId="0" applyNumberFormat="1" applyFont="1" applyFill="1" applyBorder="1" applyAlignment="1">
      <alignment horizontal="center" vertical="center"/>
    </xf>
    <xf numFmtId="49" fontId="45" fillId="0" borderId="27" xfId="0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49" fontId="45" fillId="0" borderId="15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33" xfId="0" applyFont="1" applyFill="1" applyBorder="1" applyAlignment="1">
      <alignment horizontal="left" vertical="center"/>
    </xf>
    <xf numFmtId="0" fontId="50" fillId="0" borderId="32" xfId="0" applyFont="1" applyFill="1" applyBorder="1" applyAlignment="1">
      <alignment horizontal="left" vertical="center"/>
    </xf>
    <xf numFmtId="0" fontId="50" fillId="0" borderId="34" xfId="0" applyFont="1" applyFill="1" applyBorder="1" applyAlignment="1">
      <alignment horizontal="left" vertical="center"/>
    </xf>
    <xf numFmtId="0" fontId="45" fillId="23" borderId="31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horizontal="left" vertical="center"/>
    </xf>
    <xf numFmtId="49" fontId="45" fillId="0" borderId="28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0" fontId="43" fillId="0" borderId="0" xfId="0" applyNumberFormat="1" applyFont="1" applyFill="1" applyBorder="1" applyAlignment="1">
      <alignment vertical="center"/>
    </xf>
    <xf numFmtId="0" fontId="45" fillId="0" borderId="31" xfId="0" applyFont="1" applyBorder="1" applyAlignment="1">
      <alignment/>
    </xf>
    <xf numFmtId="0" fontId="45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5" fillId="0" borderId="31" xfId="0" applyFont="1" applyBorder="1" applyAlignment="1">
      <alignment horizontal="left"/>
    </xf>
    <xf numFmtId="0" fontId="45" fillId="0" borderId="31" xfId="0" applyFont="1" applyFill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23" borderId="19" xfId="0" applyFont="1" applyFill="1" applyBorder="1" applyAlignment="1">
      <alignment vertical="center"/>
    </xf>
    <xf numFmtId="0" fontId="45" fillId="23" borderId="16" xfId="0" applyFont="1" applyFill="1" applyBorder="1" applyAlignment="1">
      <alignment vertical="center"/>
    </xf>
    <xf numFmtId="0" fontId="45" fillId="23" borderId="33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2" fillId="0" borderId="28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30" xfId="0" applyFont="1" applyFill="1" applyBorder="1" applyAlignment="1">
      <alignment vertical="center"/>
    </xf>
    <xf numFmtId="0" fontId="45" fillId="0" borderId="30" xfId="0" applyFont="1" applyBorder="1" applyAlignment="1">
      <alignment horizontal="left" vertical="center"/>
    </xf>
    <xf numFmtId="0" fontId="52" fillId="0" borderId="14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45" fillId="0" borderId="33" xfId="0" applyFont="1" applyBorder="1" applyAlignment="1">
      <alignment horizontal="left" vertical="center"/>
    </xf>
    <xf numFmtId="0" fontId="52" fillId="0" borderId="33" xfId="0" applyFont="1" applyFill="1" applyBorder="1" applyAlignment="1">
      <alignment vertical="center"/>
    </xf>
    <xf numFmtId="0" fontId="52" fillId="0" borderId="34" xfId="0" applyFont="1" applyFill="1" applyBorder="1" applyAlignment="1">
      <alignment vertical="center"/>
    </xf>
    <xf numFmtId="0" fontId="45" fillId="0" borderId="3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34" xfId="0" applyFont="1" applyBorder="1" applyAlignment="1">
      <alignment vertical="center"/>
    </xf>
    <xf numFmtId="0" fontId="45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168" fontId="45" fillId="0" borderId="14" xfId="0" applyNumberFormat="1" applyFont="1" applyFill="1" applyBorder="1" applyAlignment="1">
      <alignment vertical="center"/>
    </xf>
    <xf numFmtId="168" fontId="45" fillId="0" borderId="20" xfId="0" applyNumberFormat="1" applyFont="1" applyFill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20" xfId="0" applyFont="1" applyBorder="1" applyAlignment="1">
      <alignment horizontal="left" vertical="center"/>
    </xf>
    <xf numFmtId="0" fontId="36" fillId="0" borderId="33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65" fontId="36" fillId="23" borderId="31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165" fontId="50" fillId="0" borderId="29" xfId="48" applyNumberFormat="1" applyFont="1" applyFill="1" applyBorder="1" applyAlignment="1">
      <alignment horizontal="right" vertical="center"/>
    </xf>
    <xf numFmtId="165" fontId="50" fillId="0" borderId="18" xfId="48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172" fontId="45" fillId="0" borderId="31" xfId="0" applyNumberFormat="1" applyFont="1" applyFill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50" fillId="0" borderId="16" xfId="0" applyFont="1" applyFill="1" applyBorder="1" applyAlignment="1">
      <alignment horizontal="left" vertical="center"/>
    </xf>
    <xf numFmtId="172" fontId="45" fillId="0" borderId="26" xfId="0" applyNumberFormat="1" applyFont="1" applyFill="1" applyBorder="1" applyAlignment="1">
      <alignment vertical="center"/>
    </xf>
    <xf numFmtId="171" fontId="45" fillId="0" borderId="31" xfId="0" applyNumberFormat="1" applyFont="1" applyFill="1" applyBorder="1" applyAlignment="1">
      <alignment vertical="center"/>
    </xf>
    <xf numFmtId="0" fontId="44" fillId="0" borderId="28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49" fontId="45" fillId="0" borderId="14" xfId="0" applyNumberFormat="1" applyFont="1" applyFill="1" applyBorder="1" applyAlignment="1">
      <alignment vertical="center"/>
    </xf>
    <xf numFmtId="49" fontId="45" fillId="0" borderId="20" xfId="0" applyNumberFormat="1" applyFont="1" applyFill="1" applyBorder="1" applyAlignment="1">
      <alignment vertical="center"/>
    </xf>
    <xf numFmtId="0" fontId="45" fillId="23" borderId="28" xfId="0" applyFont="1" applyFill="1" applyBorder="1" applyAlignment="1">
      <alignment vertical="center"/>
    </xf>
    <xf numFmtId="0" fontId="45" fillId="23" borderId="30" xfId="0" applyFont="1" applyFill="1" applyBorder="1" applyAlignment="1">
      <alignment vertical="center"/>
    </xf>
    <xf numFmtId="172" fontId="45" fillId="0" borderId="0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3" fontId="8" fillId="25" borderId="26" xfId="89" applyNumberFormat="1" applyFont="1" applyFill="1" applyBorder="1" applyAlignment="1">
      <alignment/>
    </xf>
    <xf numFmtId="3" fontId="8" fillId="25" borderId="29" xfId="89" applyNumberFormat="1" applyFont="1" applyFill="1" applyBorder="1" applyAlignment="1">
      <alignment/>
    </xf>
    <xf numFmtId="3" fontId="8" fillId="25" borderId="18" xfId="89" applyNumberFormat="1" applyFont="1" applyFill="1" applyBorder="1" applyAlignment="1">
      <alignment/>
    </xf>
    <xf numFmtId="3" fontId="8" fillId="25" borderId="32" xfId="89" applyNumberFormat="1" applyFont="1" applyFill="1" applyBorder="1" applyAlignment="1">
      <alignment/>
    </xf>
    <xf numFmtId="3" fontId="8" fillId="25" borderId="30" xfId="89" applyNumberFormat="1" applyFont="1" applyFill="1" applyBorder="1" applyAlignment="1">
      <alignment/>
    </xf>
    <xf numFmtId="3" fontId="2" fillId="25" borderId="26" xfId="89" applyNumberFormat="1" applyFont="1" applyFill="1" applyBorder="1" applyAlignment="1">
      <alignment/>
    </xf>
    <xf numFmtId="3" fontId="2" fillId="25" borderId="29" xfId="89" applyNumberFormat="1" applyFont="1" applyFill="1" applyBorder="1" applyAlignment="1">
      <alignment/>
    </xf>
    <xf numFmtId="3" fontId="2" fillId="25" borderId="18" xfId="89" applyNumberFormat="1" applyFont="1" applyFill="1" applyBorder="1" applyAlignment="1">
      <alignment/>
    </xf>
    <xf numFmtId="3" fontId="8" fillId="25" borderId="34" xfId="89" applyNumberFormat="1" applyFont="1" applyFill="1" applyBorder="1" applyAlignment="1">
      <alignment/>
    </xf>
    <xf numFmtId="0" fontId="45" fillId="23" borderId="16" xfId="0" applyFont="1" applyFill="1" applyBorder="1" applyAlignment="1">
      <alignment horizontal="center" vertical="center"/>
    </xf>
    <xf numFmtId="0" fontId="45" fillId="23" borderId="28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4" fillId="23" borderId="28" xfId="0" applyFont="1" applyFill="1" applyBorder="1" applyAlignment="1">
      <alignment horizontal="center" vertical="center"/>
    </xf>
    <xf numFmtId="0" fontId="44" fillId="23" borderId="16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23" borderId="28" xfId="0" applyFont="1" applyFill="1" applyBorder="1" applyAlignment="1">
      <alignment horizontal="center" vertical="center"/>
    </xf>
    <xf numFmtId="0" fontId="49" fillId="23" borderId="16" xfId="0" applyFont="1" applyFill="1" applyBorder="1" applyAlignment="1">
      <alignment horizontal="center" vertical="center"/>
    </xf>
    <xf numFmtId="0" fontId="49" fillId="23" borderId="27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4" fillId="23" borderId="2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72" fontId="45" fillId="0" borderId="18" xfId="0" applyNumberFormat="1" applyFont="1" applyFill="1" applyBorder="1" applyAlignment="1">
      <alignment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23" borderId="34" xfId="0" applyFont="1" applyFill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45" fillId="23" borderId="15" xfId="0" applyFont="1" applyFill="1" applyBorder="1" applyAlignment="1">
      <alignment horizontal="center" vertical="center"/>
    </xf>
    <xf numFmtId="49" fontId="45" fillId="0" borderId="33" xfId="0" applyNumberFormat="1" applyFont="1" applyFill="1" applyBorder="1" applyAlignment="1">
      <alignment vertical="center"/>
    </xf>
    <xf numFmtId="1" fontId="45" fillId="0" borderId="14" xfId="0" applyNumberFormat="1" applyFont="1" applyBorder="1" applyAlignment="1">
      <alignment vertical="center"/>
    </xf>
    <xf numFmtId="1" fontId="45" fillId="0" borderId="20" xfId="0" applyNumberFormat="1" applyFont="1" applyBorder="1" applyAlignment="1">
      <alignment vertical="center"/>
    </xf>
    <xf numFmtId="0" fontId="44" fillId="23" borderId="15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172" fontId="45" fillId="0" borderId="30" xfId="0" applyNumberFormat="1" applyFont="1" applyFill="1" applyBorder="1" applyAlignment="1">
      <alignment vertical="center"/>
    </xf>
    <xf numFmtId="172" fontId="45" fillId="0" borderId="34" xfId="0" applyNumberFormat="1" applyFont="1" applyFill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right" vertical="center"/>
    </xf>
    <xf numFmtId="0" fontId="74" fillId="0" borderId="14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29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33" xfId="0" applyFont="1" applyBorder="1" applyAlignment="1">
      <alignment horizontal="right" vertical="center"/>
    </xf>
    <xf numFmtId="0" fontId="36" fillId="0" borderId="20" xfId="0" applyFont="1" applyBorder="1" applyAlignment="1">
      <alignment vertical="center"/>
    </xf>
    <xf numFmtId="0" fontId="45" fillId="23" borderId="29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32" xfId="0" applyNumberFormat="1" applyFont="1" applyFill="1" applyBorder="1" applyAlignment="1">
      <alignment horizontal="left" vertical="center"/>
    </xf>
    <xf numFmtId="175" fontId="45" fillId="0" borderId="31" xfId="0" applyNumberFormat="1" applyFont="1" applyFill="1" applyBorder="1" applyAlignment="1">
      <alignment vertical="center"/>
    </xf>
    <xf numFmtId="0" fontId="75" fillId="0" borderId="0" xfId="0" applyFont="1" applyAlignment="1">
      <alignment horizontal="left"/>
    </xf>
    <xf numFmtId="0" fontId="76" fillId="0" borderId="31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3" fontId="8" fillId="0" borderId="20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3" fontId="8" fillId="0" borderId="40" xfId="0" applyNumberFormat="1" applyFont="1" applyBorder="1" applyAlignment="1">
      <alignment/>
    </xf>
    <xf numFmtId="0" fontId="77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right" vertical="center"/>
    </xf>
    <xf numFmtId="3" fontId="8" fillId="0" borderId="31" xfId="0" applyNumberFormat="1" applyFont="1" applyBorder="1" applyAlignment="1">
      <alignment/>
    </xf>
    <xf numFmtId="0" fontId="78" fillId="0" borderId="29" xfId="0" applyFont="1" applyBorder="1" applyAlignment="1">
      <alignment horizontal="center"/>
    </xf>
    <xf numFmtId="0" fontId="8" fillId="0" borderId="0" xfId="0" applyFont="1" applyAlignment="1">
      <alignment/>
    </xf>
    <xf numFmtId="0" fontId="80" fillId="0" borderId="18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3" fontId="8" fillId="0" borderId="3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right"/>
    </xf>
    <xf numFmtId="3" fontId="8" fillId="0" borderId="41" xfId="0" applyNumberFormat="1" applyFont="1" applyFill="1" applyBorder="1" applyAlignment="1">
      <alignment/>
    </xf>
    <xf numFmtId="0" fontId="8" fillId="0" borderId="31" xfId="0" applyFont="1" applyBorder="1" applyAlignment="1">
      <alignment horizontal="right"/>
    </xf>
    <xf numFmtId="3" fontId="8" fillId="0" borderId="42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31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6" xfId="0" applyFont="1" applyBorder="1" applyAlignment="1">
      <alignment horizontal="right" vertical="center"/>
    </xf>
    <xf numFmtId="3" fontId="8" fillId="0" borderId="43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8" fillId="0" borderId="44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3" fontId="8" fillId="0" borderId="45" xfId="0" applyNumberFormat="1" applyFont="1" applyBorder="1" applyAlignment="1">
      <alignment/>
    </xf>
    <xf numFmtId="0" fontId="8" fillId="0" borderId="46" xfId="0" applyFont="1" applyBorder="1" applyAlignment="1">
      <alignment horizontal="right" vertical="center"/>
    </xf>
    <xf numFmtId="3" fontId="8" fillId="0" borderId="41" xfId="0" applyNumberFormat="1" applyFont="1" applyBorder="1" applyAlignment="1">
      <alignment horizontal="right" vertical="center"/>
    </xf>
    <xf numFmtId="0" fontId="80" fillId="0" borderId="29" xfId="0" applyFont="1" applyBorder="1" applyAlignment="1">
      <alignment horizontal="center"/>
    </xf>
    <xf numFmtId="3" fontId="8" fillId="0" borderId="47" xfId="0" applyNumberFormat="1" applyFont="1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81" fillId="0" borderId="18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/>
    </xf>
    <xf numFmtId="0" fontId="80" fillId="0" borderId="18" xfId="0" applyFont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3" fontId="8" fillId="0" borderId="31" xfId="0" applyNumberFormat="1" applyFont="1" applyFill="1" applyBorder="1" applyAlignment="1">
      <alignment/>
    </xf>
    <xf numFmtId="0" fontId="8" fillId="0" borderId="34" xfId="0" applyFont="1" applyBorder="1" applyAlignment="1">
      <alignment horizontal="right"/>
    </xf>
    <xf numFmtId="3" fontId="8" fillId="0" borderId="49" xfId="0" applyNumberFormat="1" applyFont="1" applyBorder="1" applyAlignment="1">
      <alignment/>
    </xf>
    <xf numFmtId="0" fontId="80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8" fillId="0" borderId="29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8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vertical="top" wrapText="1"/>
    </xf>
    <xf numFmtId="3" fontId="8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80" fillId="0" borderId="16" xfId="0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/>
    </xf>
    <xf numFmtId="0" fontId="8" fillId="0" borderId="31" xfId="0" applyFont="1" applyFill="1" applyBorder="1" applyAlignment="1">
      <alignment horizontal="right" vertical="center"/>
    </xf>
    <xf numFmtId="0" fontId="80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top"/>
    </xf>
    <xf numFmtId="3" fontId="8" fillId="0" borderId="31" xfId="0" applyNumberFormat="1" applyFont="1" applyBorder="1" applyAlignment="1">
      <alignment vertical="center"/>
    </xf>
    <xf numFmtId="0" fontId="77" fillId="0" borderId="1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0" fillId="0" borderId="29" xfId="0" applyFont="1" applyBorder="1" applyAlignment="1">
      <alignment horizontal="center" vertical="center"/>
    </xf>
    <xf numFmtId="0" fontId="8" fillId="0" borderId="51" xfId="0" applyFont="1" applyBorder="1" applyAlignment="1">
      <alignment/>
    </xf>
    <xf numFmtId="0" fontId="8" fillId="0" borderId="29" xfId="0" applyFont="1" applyBorder="1" applyAlignment="1">
      <alignment horizontal="right"/>
    </xf>
    <xf numFmtId="3" fontId="8" fillId="0" borderId="41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42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8" fillId="0" borderId="43" xfId="0" applyNumberFormat="1" applyFont="1" applyBorder="1" applyAlignment="1">
      <alignment/>
    </xf>
    <xf numFmtId="0" fontId="0" fillId="0" borderId="32" xfId="0" applyBorder="1" applyAlignment="1">
      <alignment/>
    </xf>
    <xf numFmtId="0" fontId="79" fillId="0" borderId="18" xfId="0" applyFont="1" applyBorder="1" applyAlignment="1">
      <alignment horizontal="center"/>
    </xf>
    <xf numFmtId="0" fontId="8" fillId="0" borderId="27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3" fontId="8" fillId="0" borderId="45" xfId="0" applyNumberFormat="1" applyFont="1" applyBorder="1" applyAlignment="1">
      <alignment horizontal="right" vertical="center"/>
    </xf>
    <xf numFmtId="0" fontId="80" fillId="0" borderId="32" xfId="0" applyFont="1" applyBorder="1" applyAlignment="1">
      <alignment horizontal="center"/>
    </xf>
    <xf numFmtId="0" fontId="81" fillId="0" borderId="29" xfId="0" applyFont="1" applyBorder="1" applyAlignment="1">
      <alignment horizontal="center"/>
    </xf>
    <xf numFmtId="3" fontId="8" fillId="0" borderId="41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horizontal="center"/>
    </xf>
    <xf numFmtId="3" fontId="8" fillId="0" borderId="43" xfId="0" applyNumberFormat="1" applyFont="1" applyBorder="1" applyAlignment="1">
      <alignment horizontal="right"/>
    </xf>
    <xf numFmtId="0" fontId="80" fillId="0" borderId="27" xfId="0" applyFont="1" applyFill="1" applyBorder="1" applyAlignment="1">
      <alignment horizontal="center"/>
    </xf>
    <xf numFmtId="3" fontId="8" fillId="0" borderId="5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7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right"/>
    </xf>
    <xf numFmtId="3" fontId="8" fillId="0" borderId="4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0" fontId="82" fillId="0" borderId="18" xfId="0" applyFont="1" applyBorder="1" applyAlignment="1">
      <alignment horizontal="center"/>
    </xf>
    <xf numFmtId="3" fontId="8" fillId="0" borderId="54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0" fontId="7" fillId="0" borderId="0" xfId="0" applyFont="1" applyAlignment="1">
      <alignment/>
    </xf>
    <xf numFmtId="0" fontId="81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80" fillId="0" borderId="29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0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8" fillId="0" borderId="46" xfId="0" applyNumberFormat="1" applyFont="1" applyBorder="1" applyAlignment="1">
      <alignment/>
    </xf>
    <xf numFmtId="0" fontId="77" fillId="0" borderId="0" xfId="0" applyFont="1" applyAlignment="1">
      <alignment/>
    </xf>
    <xf numFmtId="0" fontId="8" fillId="0" borderId="14" xfId="0" applyFont="1" applyBorder="1" applyAlignment="1">
      <alignment/>
    </xf>
    <xf numFmtId="0" fontId="2" fillId="0" borderId="0" xfId="0" applyFont="1" applyAlignment="1">
      <alignment/>
    </xf>
    <xf numFmtId="0" fontId="80" fillId="0" borderId="18" xfId="0" applyFont="1" applyBorder="1" applyAlignment="1">
      <alignment horizontal="center" wrapText="1"/>
    </xf>
    <xf numFmtId="0" fontId="8" fillId="0" borderId="20" xfId="0" applyFont="1" applyBorder="1" applyAlignment="1">
      <alignment horizontal="right" vertical="center"/>
    </xf>
    <xf numFmtId="0" fontId="8" fillId="0" borderId="46" xfId="0" applyFont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56" xfId="0" applyFont="1" applyBorder="1" applyAlignment="1">
      <alignment/>
    </xf>
    <xf numFmtId="0" fontId="77" fillId="0" borderId="0" xfId="0" applyFont="1" applyBorder="1" applyAlignment="1">
      <alignment wrapText="1"/>
    </xf>
    <xf numFmtId="172" fontId="45" fillId="0" borderId="20" xfId="0" applyNumberFormat="1" applyFont="1" applyFill="1" applyBorder="1" applyAlignment="1">
      <alignment vertical="center"/>
    </xf>
    <xf numFmtId="0" fontId="51" fillId="0" borderId="19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5" fillId="0" borderId="15" xfId="0" applyFont="1" applyFill="1" applyBorder="1" applyAlignment="1">
      <alignment horizontal="left"/>
    </xf>
    <xf numFmtId="0" fontId="45" fillId="0" borderId="15" xfId="0" applyFont="1" applyBorder="1" applyAlignment="1">
      <alignment/>
    </xf>
    <xf numFmtId="0" fontId="45" fillId="0" borderId="18" xfId="0" applyFont="1" applyBorder="1" applyAlignment="1">
      <alignment/>
    </xf>
    <xf numFmtId="0" fontId="52" fillId="0" borderId="19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52" fillId="0" borderId="34" xfId="0" applyFont="1" applyFill="1" applyBorder="1" applyAlignment="1">
      <alignment vertical="center" wrapText="1"/>
    </xf>
    <xf numFmtId="0" fontId="45" fillId="0" borderId="31" xfId="0" applyFont="1" applyBorder="1" applyAlignment="1">
      <alignment vertical="center"/>
    </xf>
    <xf numFmtId="0" fontId="52" fillId="0" borderId="32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1" fillId="0" borderId="31" xfId="0" applyFont="1" applyBorder="1" applyAlignment="1">
      <alignment/>
    </xf>
    <xf numFmtId="0" fontId="77" fillId="0" borderId="0" xfId="0" applyFont="1" applyAlignment="1">
      <alignment horizontal="left"/>
    </xf>
    <xf numFmtId="0" fontId="8" fillId="0" borderId="18" xfId="0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3" fontId="8" fillId="0" borderId="31" xfId="0" applyNumberFormat="1" applyFont="1" applyBorder="1" applyAlignment="1">
      <alignment vertical="center" wrapText="1"/>
    </xf>
    <xf numFmtId="0" fontId="80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80" fillId="0" borderId="18" xfId="0" applyFont="1" applyBorder="1" applyAlignment="1">
      <alignment horizontal="left"/>
    </xf>
    <xf numFmtId="0" fontId="78" fillId="0" borderId="18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" fillId="0" borderId="29" xfId="0" applyFont="1" applyBorder="1" applyAlignment="1">
      <alignment vertical="center"/>
    </xf>
    <xf numFmtId="3" fontId="8" fillId="0" borderId="26" xfId="0" applyNumberFormat="1" applyFont="1" applyBorder="1" applyAlignment="1">
      <alignment horizontal="right" vertical="center" wrapText="1"/>
    </xf>
    <xf numFmtId="3" fontId="8" fillId="0" borderId="57" xfId="0" applyNumberFormat="1" applyFont="1" applyBorder="1" applyAlignment="1">
      <alignment/>
    </xf>
    <xf numFmtId="0" fontId="50" fillId="0" borderId="26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29" xfId="0" applyFont="1" applyBorder="1" applyAlignment="1">
      <alignment/>
    </xf>
    <xf numFmtId="0" fontId="80" fillId="0" borderId="16" xfId="0" applyFont="1" applyFill="1" applyBorder="1" applyAlignment="1">
      <alignment horizontal="center" wrapText="1"/>
    </xf>
    <xf numFmtId="0" fontId="80" fillId="0" borderId="34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0" fillId="0" borderId="31" xfId="0" applyBorder="1" applyAlignment="1">
      <alignment vertical="center"/>
    </xf>
    <xf numFmtId="0" fontId="8" fillId="0" borderId="34" xfId="0" applyFont="1" applyBorder="1" applyAlignment="1">
      <alignment horizontal="right" vertical="center"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31" fillId="0" borderId="0" xfId="0" applyFont="1" applyAlignment="1">
      <alignment/>
    </xf>
    <xf numFmtId="0" fontId="8" fillId="0" borderId="30" xfId="0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0" fontId="1" fillId="0" borderId="26" xfId="0" applyFont="1" applyBorder="1" applyAlignment="1">
      <alignment vertical="center" wrapText="1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26" xfId="0" applyFont="1" applyBorder="1" applyAlignment="1">
      <alignment horizontal="right" vertical="center"/>
    </xf>
    <xf numFmtId="0" fontId="8" fillId="0" borderId="31" xfId="0" applyFont="1" applyBorder="1" applyAlignment="1">
      <alignment vertical="center"/>
    </xf>
    <xf numFmtId="0" fontId="77" fillId="0" borderId="0" xfId="0" applyFont="1" applyBorder="1" applyAlignment="1">
      <alignment horizontal="center"/>
    </xf>
    <xf numFmtId="3" fontId="77" fillId="0" borderId="0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10" fontId="77" fillId="0" borderId="0" xfId="0" applyNumberFormat="1" applyFont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6" fillId="0" borderId="0" xfId="0" applyFont="1" applyAlignment="1">
      <alignment/>
    </xf>
    <xf numFmtId="3" fontId="76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165" fontId="45" fillId="0" borderId="31" xfId="48" applyNumberFormat="1" applyFont="1" applyFill="1" applyBorder="1" applyAlignment="1">
      <alignment horizontal="right" vertical="center"/>
    </xf>
    <xf numFmtId="0" fontId="44" fillId="23" borderId="26" xfId="0" applyFont="1" applyFill="1" applyBorder="1" applyAlignment="1">
      <alignment horizontal="center" vertical="center"/>
    </xf>
    <xf numFmtId="0" fontId="44" fillId="23" borderId="18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44" fillId="23" borderId="19" xfId="0" applyFont="1" applyFill="1" applyBorder="1" applyAlignment="1">
      <alignment horizontal="center" vertical="center"/>
    </xf>
    <xf numFmtId="0" fontId="44" fillId="23" borderId="30" xfId="0" applyFont="1" applyFill="1" applyBorder="1" applyAlignment="1">
      <alignment horizontal="center" vertical="center"/>
    </xf>
    <xf numFmtId="0" fontId="44" fillId="23" borderId="33" xfId="0" applyFont="1" applyFill="1" applyBorder="1" applyAlignment="1">
      <alignment horizontal="center" vertical="center"/>
    </xf>
    <xf numFmtId="0" fontId="44" fillId="23" borderId="3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45" fillId="0" borderId="28" xfId="0" applyFont="1" applyFill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23" borderId="26" xfId="0" applyFont="1" applyFill="1" applyBorder="1" applyAlignment="1">
      <alignment horizontal="center" vertical="center"/>
    </xf>
    <xf numFmtId="0" fontId="45" fillId="23" borderId="18" xfId="0" applyFont="1" applyFill="1" applyBorder="1" applyAlignment="1">
      <alignment horizontal="center" vertical="center"/>
    </xf>
    <xf numFmtId="49" fontId="45" fillId="23" borderId="28" xfId="0" applyNumberFormat="1" applyFont="1" applyFill="1" applyBorder="1" applyAlignment="1">
      <alignment horizontal="center" vertical="center"/>
    </xf>
    <xf numFmtId="49" fontId="45" fillId="0" borderId="28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  <xf numFmtId="49" fontId="45" fillId="0" borderId="30" xfId="0" applyNumberFormat="1" applyFont="1" applyFill="1" applyBorder="1" applyAlignment="1">
      <alignment horizontal="center" vertical="center"/>
    </xf>
    <xf numFmtId="49" fontId="45" fillId="0" borderId="27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32" xfId="0" applyNumberFormat="1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0" fontId="44" fillId="23" borderId="28" xfId="0" applyFont="1" applyFill="1" applyBorder="1" applyAlignment="1">
      <alignment horizontal="center" vertical="center"/>
    </xf>
    <xf numFmtId="0" fontId="44" fillId="23" borderId="1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49" fontId="45" fillId="23" borderId="16" xfId="0" applyNumberFormat="1" applyFont="1" applyFill="1" applyBorder="1" applyAlignment="1">
      <alignment horizontal="center" vertical="center"/>
    </xf>
    <xf numFmtId="49" fontId="45" fillId="0" borderId="33" xfId="0" applyNumberFormat="1" applyFont="1" applyFill="1" applyBorder="1" applyAlignment="1">
      <alignment horizontal="center" vertical="center"/>
    </xf>
    <xf numFmtId="49" fontId="45" fillId="0" borderId="34" xfId="0" applyNumberFormat="1" applyFont="1" applyFill="1" applyBorder="1" applyAlignment="1">
      <alignment horizontal="center" vertical="center"/>
    </xf>
    <xf numFmtId="49" fontId="45" fillId="23" borderId="19" xfId="0" applyNumberFormat="1" applyFont="1" applyFill="1" applyBorder="1" applyAlignment="1">
      <alignment horizontal="center" vertical="center"/>
    </xf>
    <xf numFmtId="49" fontId="45" fillId="23" borderId="30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/>
    </xf>
    <xf numFmtId="1" fontId="45" fillId="0" borderId="20" xfId="0" applyNumberFormat="1" applyFont="1" applyBorder="1" applyAlignment="1">
      <alignment horizontal="center" vertical="center"/>
    </xf>
    <xf numFmtId="168" fontId="45" fillId="0" borderId="15" xfId="0" applyNumberFormat="1" applyFont="1" applyBorder="1" applyAlignment="1">
      <alignment horizontal="center" vertical="center"/>
    </xf>
    <xf numFmtId="168" fontId="45" fillId="0" borderId="14" xfId="0" applyNumberFormat="1" applyFont="1" applyBorder="1" applyAlignment="1">
      <alignment horizontal="center" vertical="center"/>
    </xf>
    <xf numFmtId="168" fontId="45" fillId="0" borderId="20" xfId="0" applyNumberFormat="1" applyFont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23" borderId="33" xfId="0" applyFont="1" applyFill="1" applyBorder="1" applyAlignment="1">
      <alignment horizontal="center" vertical="center"/>
    </xf>
    <xf numFmtId="0" fontId="45" fillId="23" borderId="34" xfId="0" applyFont="1" applyFill="1" applyBorder="1" applyAlignment="1">
      <alignment horizontal="center" vertical="center"/>
    </xf>
    <xf numFmtId="0" fontId="29" fillId="0" borderId="20" xfId="0" applyFont="1" applyBorder="1" applyAlignment="1">
      <alignment/>
    </xf>
    <xf numFmtId="0" fontId="45" fillId="0" borderId="16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49" fontId="45" fillId="23" borderId="33" xfId="0" applyNumberFormat="1" applyFont="1" applyFill="1" applyBorder="1" applyAlignment="1">
      <alignment horizontal="center" vertical="center"/>
    </xf>
    <xf numFmtId="49" fontId="45" fillId="23" borderId="3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/>
    </xf>
    <xf numFmtId="0" fontId="45" fillId="23" borderId="28" xfId="0" applyFont="1" applyFill="1" applyBorder="1" applyAlignment="1">
      <alignment horizontal="center" vertical="center"/>
    </xf>
    <xf numFmtId="0" fontId="45" fillId="23" borderId="19" xfId="0" applyFont="1" applyFill="1" applyBorder="1" applyAlignment="1">
      <alignment horizontal="center" vertical="center"/>
    </xf>
    <xf numFmtId="0" fontId="45" fillId="23" borderId="30" xfId="0" applyFont="1" applyFill="1" applyBorder="1" applyAlignment="1">
      <alignment horizontal="center" vertical="center"/>
    </xf>
    <xf numFmtId="0" fontId="45" fillId="23" borderId="16" xfId="0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left" vertical="center"/>
    </xf>
    <xf numFmtId="0" fontId="45" fillId="0" borderId="34" xfId="0" applyFont="1" applyFill="1" applyBorder="1" applyAlignment="1">
      <alignment horizontal="left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49" fontId="45" fillId="0" borderId="28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49" fontId="45" fillId="0" borderId="30" xfId="0" applyNumberFormat="1" applyFont="1" applyBorder="1" applyAlignment="1">
      <alignment horizontal="center" vertical="center"/>
    </xf>
    <xf numFmtId="0" fontId="45" fillId="23" borderId="15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45" fillId="23" borderId="20" xfId="0" applyFont="1" applyFill="1" applyBorder="1" applyAlignment="1">
      <alignment horizontal="center" vertical="center"/>
    </xf>
    <xf numFmtId="0" fontId="50" fillId="23" borderId="28" xfId="0" applyFont="1" applyFill="1" applyBorder="1" applyAlignment="1">
      <alignment horizontal="center" vertical="center"/>
    </xf>
    <xf numFmtId="0" fontId="50" fillId="23" borderId="19" xfId="0" applyFont="1" applyFill="1" applyBorder="1" applyAlignment="1">
      <alignment horizontal="center" vertical="center"/>
    </xf>
    <xf numFmtId="0" fontId="50" fillId="23" borderId="30" xfId="0" applyFont="1" applyFill="1" applyBorder="1" applyAlignment="1">
      <alignment horizontal="center" vertical="center"/>
    </xf>
    <xf numFmtId="0" fontId="50" fillId="23" borderId="16" xfId="0" applyFont="1" applyFill="1" applyBorder="1" applyAlignment="1">
      <alignment horizontal="center" vertical="center"/>
    </xf>
    <xf numFmtId="0" fontId="50" fillId="23" borderId="33" xfId="0" applyFont="1" applyFill="1" applyBorder="1" applyAlignment="1">
      <alignment horizontal="center" vertical="center"/>
    </xf>
    <xf numFmtId="0" fontId="50" fillId="23" borderId="34" xfId="0" applyFont="1" applyFill="1" applyBorder="1" applyAlignment="1">
      <alignment horizontal="center" vertical="center"/>
    </xf>
    <xf numFmtId="49" fontId="45" fillId="0" borderId="31" xfId="0" applyNumberFormat="1" applyFont="1" applyBorder="1" applyAlignment="1">
      <alignment horizontal="center" vertical="center"/>
    </xf>
    <xf numFmtId="0" fontId="45" fillId="23" borderId="31" xfId="0" applyFont="1" applyFill="1" applyBorder="1" applyAlignment="1">
      <alignment horizontal="center" vertical="center"/>
    </xf>
    <xf numFmtId="0" fontId="45" fillId="23" borderId="27" xfId="0" applyFont="1" applyFill="1" applyBorder="1" applyAlignment="1">
      <alignment horizontal="center" vertical="center"/>
    </xf>
    <xf numFmtId="0" fontId="45" fillId="23" borderId="0" xfId="0" applyFont="1" applyFill="1" applyBorder="1" applyAlignment="1">
      <alignment horizontal="center" vertical="center"/>
    </xf>
    <xf numFmtId="0" fontId="45" fillId="23" borderId="32" xfId="0" applyFont="1" applyFill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14" fontId="37" fillId="0" borderId="0" xfId="0" applyNumberFormat="1" applyFont="1" applyAlignment="1">
      <alignment horizontal="center" vertical="center"/>
    </xf>
    <xf numFmtId="0" fontId="49" fillId="23" borderId="26" xfId="0" applyFont="1" applyFill="1" applyBorder="1" applyAlignment="1">
      <alignment horizontal="center" vertical="center"/>
    </xf>
    <xf numFmtId="0" fontId="49" fillId="23" borderId="18" xfId="0" applyFont="1" applyFill="1" applyBorder="1" applyAlignment="1">
      <alignment horizontal="center" vertical="center"/>
    </xf>
    <xf numFmtId="0" fontId="50" fillId="23" borderId="28" xfId="0" applyFont="1" applyFill="1" applyBorder="1" applyAlignment="1">
      <alignment horizontal="center" vertical="center" wrapText="1"/>
    </xf>
    <xf numFmtId="0" fontId="50" fillId="23" borderId="19" xfId="0" applyFont="1" applyFill="1" applyBorder="1" applyAlignment="1">
      <alignment horizontal="center" vertical="center" wrapText="1"/>
    </xf>
    <xf numFmtId="0" fontId="50" fillId="23" borderId="30" xfId="0" applyFont="1" applyFill="1" applyBorder="1" applyAlignment="1">
      <alignment horizontal="center" vertical="center" wrapText="1"/>
    </xf>
    <xf numFmtId="0" fontId="50" fillId="23" borderId="16" xfId="0" applyFont="1" applyFill="1" applyBorder="1" applyAlignment="1">
      <alignment horizontal="center" vertical="center" wrapText="1"/>
    </xf>
    <xf numFmtId="0" fontId="50" fillId="23" borderId="33" xfId="0" applyFont="1" applyFill="1" applyBorder="1" applyAlignment="1">
      <alignment horizontal="center" vertical="center" wrapText="1"/>
    </xf>
    <xf numFmtId="0" fontId="50" fillId="23" borderId="34" xfId="0" applyFont="1" applyFill="1" applyBorder="1" applyAlignment="1">
      <alignment horizontal="center" vertical="center" wrapText="1"/>
    </xf>
    <xf numFmtId="0" fontId="45" fillId="23" borderId="28" xfId="0" applyFont="1" applyFill="1" applyBorder="1" applyAlignment="1">
      <alignment horizontal="center" vertical="center" wrapText="1"/>
    </xf>
    <xf numFmtId="0" fontId="45" fillId="23" borderId="19" xfId="0" applyFont="1" applyFill="1" applyBorder="1" applyAlignment="1">
      <alignment horizontal="center" vertical="center" wrapText="1"/>
    </xf>
    <xf numFmtId="0" fontId="45" fillId="23" borderId="16" xfId="0" applyFont="1" applyFill="1" applyBorder="1" applyAlignment="1">
      <alignment horizontal="center" vertical="center" wrapText="1"/>
    </xf>
    <xf numFmtId="0" fontId="45" fillId="23" borderId="33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4" fillId="23" borderId="15" xfId="0" applyFont="1" applyFill="1" applyBorder="1" applyAlignment="1">
      <alignment horizontal="center" vertical="center"/>
    </xf>
    <xf numFmtId="0" fontId="44" fillId="23" borderId="14" xfId="0" applyFont="1" applyFill="1" applyBorder="1" applyAlignment="1">
      <alignment horizontal="center" vertical="center"/>
    </xf>
    <xf numFmtId="0" fontId="44" fillId="23" borderId="2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9" fillId="0" borderId="14" xfId="0" applyFont="1" applyBorder="1" applyAlignment="1">
      <alignment/>
    </xf>
    <xf numFmtId="0" fontId="36" fillId="0" borderId="2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168" fontId="45" fillId="0" borderId="15" xfId="0" applyNumberFormat="1" applyFont="1" applyFill="1" applyBorder="1" applyAlignment="1">
      <alignment horizontal="center" vertical="center"/>
    </xf>
    <xf numFmtId="168" fontId="45" fillId="0" borderId="14" xfId="0" applyNumberFormat="1" applyFont="1" applyFill="1" applyBorder="1" applyAlignment="1">
      <alignment horizontal="center" vertical="center"/>
    </xf>
    <xf numFmtId="168" fontId="45" fillId="0" borderId="20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2" fontId="45" fillId="0" borderId="15" xfId="0" applyNumberFormat="1" applyFont="1" applyFill="1" applyBorder="1" applyAlignment="1">
      <alignment horizontal="center" vertical="center"/>
    </xf>
    <xf numFmtId="2" fontId="45" fillId="0" borderId="14" xfId="0" applyNumberFormat="1" applyFont="1" applyFill="1" applyBorder="1" applyAlignment="1">
      <alignment horizontal="center" vertical="center"/>
    </xf>
    <xf numFmtId="2" fontId="45" fillId="0" borderId="20" xfId="0" applyNumberFormat="1" applyFont="1" applyFill="1" applyBorder="1" applyAlignment="1">
      <alignment horizontal="center" vertical="center"/>
    </xf>
    <xf numFmtId="168" fontId="45" fillId="0" borderId="28" xfId="0" applyNumberFormat="1" applyFont="1" applyFill="1" applyBorder="1" applyAlignment="1">
      <alignment horizontal="center" vertical="center"/>
    </xf>
    <xf numFmtId="168" fontId="45" fillId="0" borderId="19" xfId="0" applyNumberFormat="1" applyFont="1" applyFill="1" applyBorder="1" applyAlignment="1">
      <alignment horizontal="center" vertical="center"/>
    </xf>
    <xf numFmtId="168" fontId="45" fillId="0" borderId="30" xfId="0" applyNumberFormat="1" applyFont="1" applyFill="1" applyBorder="1" applyAlignment="1">
      <alignment horizontal="center" vertical="center"/>
    </xf>
    <xf numFmtId="168" fontId="45" fillId="0" borderId="27" xfId="0" applyNumberFormat="1" applyFont="1" applyFill="1" applyBorder="1" applyAlignment="1">
      <alignment horizontal="center" vertical="center"/>
    </xf>
    <xf numFmtId="168" fontId="45" fillId="0" borderId="0" xfId="0" applyNumberFormat="1" applyFont="1" applyFill="1" applyBorder="1" applyAlignment="1">
      <alignment horizontal="center" vertical="center"/>
    </xf>
    <xf numFmtId="168" fontId="45" fillId="0" borderId="32" xfId="0" applyNumberFormat="1" applyFont="1" applyFill="1" applyBorder="1" applyAlignment="1">
      <alignment horizontal="center" vertical="center"/>
    </xf>
    <xf numFmtId="0" fontId="50" fillId="23" borderId="27" xfId="0" applyFont="1" applyFill="1" applyBorder="1" applyAlignment="1">
      <alignment horizontal="center" vertical="center"/>
    </xf>
    <xf numFmtId="0" fontId="50" fillId="23" borderId="0" xfId="0" applyFont="1" applyFill="1" applyBorder="1" applyAlignment="1">
      <alignment horizontal="center" vertical="center"/>
    </xf>
    <xf numFmtId="0" fontId="50" fillId="23" borderId="32" xfId="0" applyFont="1" applyFill="1" applyBorder="1" applyAlignment="1">
      <alignment horizontal="center" vertical="center"/>
    </xf>
    <xf numFmtId="168" fontId="45" fillId="0" borderId="16" xfId="0" applyNumberFormat="1" applyFont="1" applyFill="1" applyBorder="1" applyAlignment="1">
      <alignment horizontal="center" vertical="center"/>
    </xf>
    <xf numFmtId="168" fontId="45" fillId="0" borderId="33" xfId="0" applyNumberFormat="1" applyFont="1" applyFill="1" applyBorder="1" applyAlignment="1">
      <alignment horizontal="center" vertical="center"/>
    </xf>
    <xf numFmtId="168" fontId="45" fillId="0" borderId="34" xfId="0" applyNumberFormat="1" applyFont="1" applyFill="1" applyBorder="1" applyAlignment="1">
      <alignment horizontal="center" vertical="center"/>
    </xf>
    <xf numFmtId="0" fontId="45" fillId="23" borderId="30" xfId="0" applyFont="1" applyFill="1" applyBorder="1" applyAlignment="1">
      <alignment horizontal="center" vertical="center" wrapText="1"/>
    </xf>
    <xf numFmtId="0" fontId="45" fillId="23" borderId="34" xfId="0" applyFont="1" applyFill="1" applyBorder="1" applyAlignment="1">
      <alignment horizontal="center" vertical="center" wrapText="1"/>
    </xf>
    <xf numFmtId="168" fontId="45" fillId="0" borderId="31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9" fillId="23" borderId="29" xfId="0" applyFont="1" applyFill="1" applyBorder="1" applyAlignment="1">
      <alignment horizontal="center" vertical="center"/>
    </xf>
    <xf numFmtId="0" fontId="45" fillId="23" borderId="2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3" fontId="8" fillId="0" borderId="43" xfId="0" applyNumberFormat="1" applyFont="1" applyBorder="1" applyAlignment="1">
      <alignment horizontal="right" vertical="center"/>
    </xf>
    <xf numFmtId="3" fontId="8" fillId="0" borderId="5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3" fontId="8" fillId="0" borderId="61" xfId="0" applyNumberFormat="1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vertical="center"/>
    </xf>
    <xf numFmtId="171" fontId="2" fillId="0" borderId="20" xfId="0" applyNumberFormat="1" applyFont="1" applyFill="1" applyBorder="1" applyAlignment="1">
      <alignment vertical="center"/>
    </xf>
    <xf numFmtId="0" fontId="1" fillId="23" borderId="28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23" borderId="30" xfId="0" applyFont="1" applyFill="1" applyBorder="1" applyAlignment="1">
      <alignment horizontal="center" vertical="center"/>
    </xf>
    <xf numFmtId="166" fontId="1" fillId="23" borderId="15" xfId="48" applyNumberFormat="1" applyFont="1" applyFill="1" applyBorder="1" applyAlignment="1">
      <alignment horizontal="center" vertical="center"/>
    </xf>
    <xf numFmtId="166" fontId="1" fillId="23" borderId="14" xfId="48" applyNumberFormat="1" applyFont="1" applyFill="1" applyBorder="1" applyAlignment="1">
      <alignment horizontal="center" vertical="center"/>
    </xf>
    <xf numFmtId="166" fontId="1" fillId="23" borderId="20" xfId="48" applyNumberFormat="1" applyFont="1" applyFill="1" applyBorder="1" applyAlignment="1">
      <alignment horizontal="center" vertical="center"/>
    </xf>
    <xf numFmtId="0" fontId="7" fillId="23" borderId="15" xfId="0" applyFont="1" applyFill="1" applyBorder="1" applyAlignment="1">
      <alignment horizontal="center" vertical="center"/>
    </xf>
    <xf numFmtId="0" fontId="7" fillId="23" borderId="14" xfId="0" applyFont="1" applyFill="1" applyBorder="1" applyAlignment="1">
      <alignment horizontal="center" vertical="center"/>
    </xf>
    <xf numFmtId="0" fontId="7" fillId="2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1" fillId="23" borderId="14" xfId="0" applyFont="1" applyFill="1" applyBorder="1" applyAlignment="1">
      <alignment horizontal="center" vertical="center"/>
    </xf>
    <xf numFmtId="0" fontId="1" fillId="23" borderId="20" xfId="0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vertical="center"/>
    </xf>
    <xf numFmtId="166" fontId="7" fillId="23" borderId="15" xfId="48" applyNumberFormat="1" applyFont="1" applyFill="1" applyBorder="1" applyAlignment="1">
      <alignment horizontal="center" vertical="center"/>
    </xf>
    <xf numFmtId="166" fontId="7" fillId="23" borderId="14" xfId="48" applyNumberFormat="1" applyFont="1" applyFill="1" applyBorder="1" applyAlignment="1">
      <alignment horizontal="center" vertical="center"/>
    </xf>
    <xf numFmtId="166" fontId="7" fillId="23" borderId="20" xfId="48" applyNumberFormat="1" applyFont="1" applyFill="1" applyBorder="1" applyAlignment="1">
      <alignment horizontal="center" vertical="center"/>
    </xf>
    <xf numFmtId="169" fontId="45" fillId="0" borderId="15" xfId="0" applyNumberFormat="1" applyFont="1" applyBorder="1" applyAlignment="1">
      <alignment vertical="center"/>
    </xf>
    <xf numFmtId="169" fontId="45" fillId="0" borderId="14" xfId="0" applyNumberFormat="1" applyFont="1" applyBorder="1" applyAlignment="1">
      <alignment vertical="center"/>
    </xf>
    <xf numFmtId="169" fontId="45" fillId="0" borderId="20" xfId="0" applyNumberFormat="1" applyFont="1" applyBorder="1" applyAlignment="1">
      <alignment vertical="center"/>
    </xf>
    <xf numFmtId="167" fontId="45" fillId="23" borderId="28" xfId="0" applyNumberFormat="1" applyFont="1" applyFill="1" applyBorder="1" applyAlignment="1">
      <alignment horizontal="center" vertical="center"/>
    </xf>
    <xf numFmtId="167" fontId="45" fillId="23" borderId="19" xfId="0" applyNumberFormat="1" applyFont="1" applyFill="1" applyBorder="1" applyAlignment="1">
      <alignment horizontal="center" vertical="center"/>
    </xf>
    <xf numFmtId="167" fontId="45" fillId="23" borderId="30" xfId="0" applyNumberFormat="1" applyFont="1" applyFill="1" applyBorder="1" applyAlignment="1">
      <alignment horizontal="center" vertical="center"/>
    </xf>
    <xf numFmtId="167" fontId="45" fillId="23" borderId="16" xfId="0" applyNumberFormat="1" applyFont="1" applyFill="1" applyBorder="1" applyAlignment="1">
      <alignment horizontal="center" vertical="center"/>
    </xf>
    <xf numFmtId="167" fontId="45" fillId="23" borderId="33" xfId="0" applyNumberFormat="1" applyFont="1" applyFill="1" applyBorder="1" applyAlignment="1">
      <alignment horizontal="center" vertical="center"/>
    </xf>
    <xf numFmtId="167" fontId="45" fillId="23" borderId="34" xfId="0" applyNumberFormat="1" applyFont="1" applyFill="1" applyBorder="1" applyAlignment="1">
      <alignment horizontal="center" vertical="center"/>
    </xf>
    <xf numFmtId="0" fontId="45" fillId="23" borderId="62" xfId="0" applyFont="1" applyFill="1" applyBorder="1" applyAlignment="1">
      <alignment horizontal="center" vertical="center"/>
    </xf>
    <xf numFmtId="0" fontId="45" fillId="23" borderId="63" xfId="0" applyFont="1" applyFill="1" applyBorder="1" applyAlignment="1">
      <alignment horizontal="center" vertical="center"/>
    </xf>
    <xf numFmtId="0" fontId="45" fillId="23" borderId="64" xfId="0" applyFont="1" applyFill="1" applyBorder="1" applyAlignment="1">
      <alignment horizontal="center" vertic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_Прайс_парт._soglasov_20-03-2009" xfId="45"/>
    <cellStyle name="Currency" xfId="46"/>
    <cellStyle name="Currency [0]" xfId="47"/>
    <cellStyle name="Денежный_PRL1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копейки" xfId="56"/>
    <cellStyle name="копейки опт" xfId="57"/>
    <cellStyle name="марка" xfId="58"/>
    <cellStyle name="Метраж" xfId="59"/>
    <cellStyle name="Метражж" xfId="60"/>
    <cellStyle name="название" xfId="61"/>
    <cellStyle name="наши цены в $" xfId="62"/>
    <cellStyle name="Нейтральный" xfId="63"/>
    <cellStyle name="норма Cu" xfId="64"/>
    <cellStyle name="Обычный 2" xfId="65"/>
    <cellStyle name="Обычный 2 2" xfId="66"/>
    <cellStyle name="Обычный 2 2 2" xfId="67"/>
    <cellStyle name="Обычный 2 3" xfId="68"/>
    <cellStyle name="Обычный 2_Прайс_парт._soglasov_20-03-2009" xfId="69"/>
    <cellStyle name="Обычный 3" xfId="70"/>
    <cellStyle name="Обычный 4" xfId="71"/>
    <cellStyle name="Обычный 5" xfId="72"/>
    <cellStyle name="Оптовая цена" xfId="73"/>
    <cellStyle name="Followed Hyperlink" xfId="74"/>
    <cellStyle name="Плохой" xfId="75"/>
    <cellStyle name="подназвание" xfId="76"/>
    <cellStyle name="Пояснение" xfId="77"/>
    <cellStyle name="Примечание" xfId="78"/>
    <cellStyle name="Percent" xfId="79"/>
    <cellStyle name="Процентный 2" xfId="80"/>
    <cellStyle name="Прочее" xfId="81"/>
    <cellStyle name="расход" xfId="82"/>
    <cellStyle name="Связанная ячейка" xfId="83"/>
    <cellStyle name="Стиль 1" xfId="84"/>
    <cellStyle name="Стиль_названий" xfId="85"/>
    <cellStyle name="Стоимость" xfId="86"/>
    <cellStyle name="Текст предупреждения" xfId="87"/>
    <cellStyle name="Comma" xfId="88"/>
    <cellStyle name="Comma [0]" xfId="89"/>
    <cellStyle name="Финансовый 2" xfId="90"/>
    <cellStyle name="Хороший" xfId="91"/>
    <cellStyle name="Цена" xfId="92"/>
    <cellStyle name="цены" xfId="93"/>
    <cellStyle name="число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10</xdr:col>
      <xdr:colOff>123825</xdr:colOff>
      <xdr:row>4</xdr:row>
      <xdr:rowOff>123825</xdr:rowOff>
    </xdr:to>
    <xdr:pic>
      <xdr:nvPicPr>
        <xdr:cNvPr id="1" name="Picture 61" descr="ЛоготипРВС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495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10</xdr:col>
      <xdr:colOff>123825</xdr:colOff>
      <xdr:row>4</xdr:row>
      <xdr:rowOff>123825</xdr:rowOff>
    </xdr:to>
    <xdr:pic>
      <xdr:nvPicPr>
        <xdr:cNvPr id="1" name="Picture 61" descr="ЛоготипРВС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495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10</xdr:col>
      <xdr:colOff>123825</xdr:colOff>
      <xdr:row>4</xdr:row>
      <xdr:rowOff>123825</xdr:rowOff>
    </xdr:to>
    <xdr:pic>
      <xdr:nvPicPr>
        <xdr:cNvPr id="1" name="Picture 61" descr="ЛоготипРВС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495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171450</xdr:rowOff>
    </xdr:from>
    <xdr:to>
      <xdr:col>15</xdr:col>
      <xdr:colOff>0</xdr:colOff>
      <xdr:row>12</xdr:row>
      <xdr:rowOff>0</xdr:rowOff>
    </xdr:to>
    <xdr:pic>
      <xdr:nvPicPr>
        <xdr:cNvPr id="1" name="Picture 2" descr="Реклам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7621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4</xdr:col>
      <xdr:colOff>19050</xdr:colOff>
      <xdr:row>5</xdr:row>
      <xdr:rowOff>19050</xdr:rowOff>
    </xdr:to>
    <xdr:pic>
      <xdr:nvPicPr>
        <xdr:cNvPr id="2" name="Picture 3" descr="ЛоготипРВС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171450</xdr:rowOff>
    </xdr:from>
    <xdr:to>
      <xdr:col>15</xdr:col>
      <xdr:colOff>0</xdr:colOff>
      <xdr:row>12</xdr:row>
      <xdr:rowOff>0</xdr:rowOff>
    </xdr:to>
    <xdr:pic>
      <xdr:nvPicPr>
        <xdr:cNvPr id="1" name="Picture 2" descr="Реклам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7621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3</xdr:col>
      <xdr:colOff>57150</xdr:colOff>
      <xdr:row>5</xdr:row>
      <xdr:rowOff>19050</xdr:rowOff>
    </xdr:to>
    <xdr:pic>
      <xdr:nvPicPr>
        <xdr:cNvPr id="2" name="Picture 3" descr="ЛоготипРВС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1943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9</xdr:col>
      <xdr:colOff>180975</xdr:colOff>
      <xdr:row>4</xdr:row>
      <xdr:rowOff>95250</xdr:rowOff>
    </xdr:to>
    <xdr:pic>
      <xdr:nvPicPr>
        <xdr:cNvPr id="1" name="Picture 17" descr="ЛоготипРВС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400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10</xdr:col>
      <xdr:colOff>123825</xdr:colOff>
      <xdr:row>4</xdr:row>
      <xdr:rowOff>123825</xdr:rowOff>
    </xdr:to>
    <xdr:pic>
      <xdr:nvPicPr>
        <xdr:cNvPr id="1" name="Picture 61" descr="ЛоготипРВС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495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10</xdr:col>
      <xdr:colOff>123825</xdr:colOff>
      <xdr:row>4</xdr:row>
      <xdr:rowOff>123825</xdr:rowOff>
    </xdr:to>
    <xdr:pic>
      <xdr:nvPicPr>
        <xdr:cNvPr id="1" name="Picture 61" descr="ЛоготипРВС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495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ya-home\new_price\pr_podol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\&#1052;&#1086;&#1080;%20&#1076;&#1086;&#1082;&#1091;&#1084;&#1077;&#1085;&#1090;&#1099;\Kolch26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ya-home\new_price\&#1042;&#1072;&#1089;\prices\&#1053;&#1086;&#1074;&#1099;&#1077;%20&#1087;&#1088;&#1072;&#1081;&#1089;&#1099;\price_tula\tula_cab_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tya-home\new_price\pri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4;&#1090;&#1076;&#1077;&#1083;%20&#1084;&#1072;&#1088;&#1082;&#1077;&#1090;&#1080;&#1085;&#1075;&#1072;%20&#1080;%20&#1088;&#1072;&#1079;&#1074;&#1080;&#1090;&#1080;&#1103;\&#1050;&#1080;&#1084;\Price\&#1055;&#1088;&#1072;&#1081;&#1089;_dil_soglasov_12_8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RL-RVS%20&#1076;&#1080;&#108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.10\&#1054;&#1090;&#1076;&#1077;&#1083;%20&#1084;&#1072;&#1088;&#1082;&#1077;&#1090;&#1080;&#1085;&#1075;&#1072;%20&#1080;%20&#1088;&#1072;&#1079;&#1074;&#1080;&#1090;&#1080;&#1103;\&#1054;&#1090;&#1076;&#1077;&#1083;%20&#1084;&#1072;&#1088;&#1082;&#1077;&#1090;&#1080;&#1085;&#1075;&#1072;%20&#1080;%20&#1088;&#1072;&#1079;&#1074;&#1080;&#1090;&#1080;&#1103;\&#1050;&#1080;&#1084;\Price\&#1055;&#1088;&#1072;&#1081;&#1089;_dil_soglasov_12_8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87;&#1088;&#1072;&#1081;&#1089;&#1099;\&#1056;&#1054;&#1047;&#1053;&#1048;&#1063;&#1053;&#1067;&#1045;%20&#1055;&#1056;&#1040;&#1049;&#1057;&#1067;\&#1044;&#1083;&#1103;%20&#1089;&#1072;&#1081;&#1090;&#1086;&#1074;\pesok_ts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87;&#1088;&#1072;&#1081;&#1089;&#1099;\&#1056;&#1054;&#1047;&#1053;&#1048;&#1063;&#1053;&#1067;&#1045;%20&#1055;&#1056;&#1040;&#1049;&#1057;&#1067;\&#1044;&#1083;&#1103;%20&#1089;&#1072;&#1081;&#1090;&#1086;&#1074;\zatirka_vakuum_t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"/>
      <sheetName val="№ 2"/>
      <sheetName val="№ 3"/>
      <sheetName val="№ 4"/>
      <sheetName val="НЕФТЕПОГРУЖНОЙ"/>
      <sheetName val="Подольск  КВВГ(Энг)"/>
      <sheetName val="Подольск ШВВП"/>
      <sheetName val="Подольск ПВС"/>
      <sheetName val="Подольск ТРП, ТСВ"/>
      <sheetName val="Подольск ВВГ-П"/>
      <sheetName val="Подольск ППВ"/>
      <sheetName val="Подольск ВПП"/>
      <sheetName val=" Подольск Кабели радиочастотные"/>
      <sheetName val="Подольск ПУНП, ПУГНП"/>
      <sheetName val="Подольск АВВГ(п)"/>
      <sheetName val="Подольск ВВГ-п нг"/>
      <sheetName val="Подольск МКЭШ"/>
      <sheetName val="Подольск АППВ"/>
      <sheetName val="Подольск АПВ"/>
      <sheetName val="Подольск АВВГ"/>
      <sheetName val="Подольск  КВВ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льчугино 26 февраля-до 2 мар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ла-NEW"/>
      <sheetName val="Титул "/>
      <sheetName val="Содержание "/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Пр13"/>
      <sheetName val="Пр14"/>
      <sheetName val="Пр15"/>
      <sheetName val="Спецпредложение Щиты"/>
      <sheetName val="Спецпредложение Кабель-каналы"/>
      <sheetName val="Пр16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бель"/>
      <sheetName val="Отв. лица"/>
      <sheetName val="Черный ПВС"/>
      <sheetName val="Приход"/>
      <sheetName val="Арматура для СИП"/>
      <sheetName val="Кабель вне сверки"/>
      <sheetName val="ТоргСервис"/>
      <sheetName val="Архив"/>
      <sheetName val="Полиэтилен"/>
      <sheetName val="Спец. NYM_RusMarket"/>
      <sheetName val="NYM_RusMarket"/>
      <sheetName val="Суперпредложение"/>
      <sheetName val="Супер"/>
      <sheetName val="Спец. Рапира"/>
      <sheetName val="Рапира"/>
      <sheetName val="Спец. ЗВИ"/>
      <sheetName val="ЗВИ"/>
      <sheetName val="Тула-NEW"/>
      <sheetName val="КГ-ХЛ"/>
      <sheetName val="Спецпредложение КГ-ХЛ"/>
      <sheetName val="КГ"/>
      <sheetName val="Спецпредложение КГ"/>
      <sheetName val="Спецпредложение ПУГНП"/>
      <sheetName val="ПУГНП"/>
      <sheetName val="Спецпредложение Броня"/>
      <sheetName val="Броня"/>
      <sheetName val="СИП"/>
      <sheetName val="Спецпредложение СИП"/>
      <sheetName val="Титул_old"/>
      <sheetName val="Титул"/>
      <sheetName val="Содержание"/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Кабель, провод"/>
      <sheetName val="Техэлектро"/>
      <sheetName val="СпецТехэлектро"/>
      <sheetName val="Закачка Техэлектро"/>
      <sheetName val="Спец. NYM выставка"/>
      <sheetName val="NYM-vyst"/>
      <sheetName val="Сравнение КГ"/>
      <sheetName val="АСМ и РЭК"/>
      <sheetName val="АСМ и Смоленск"/>
      <sheetName val="Полиэтилен и бумага"/>
    </sheetNames>
    <sheetDataSet>
      <sheetData sheetId="0">
        <row r="1">
          <cell r="A1" t="str">
            <v>Наименование</v>
          </cell>
          <cell r="FY1" t="str">
            <v>Мелкий Опт.</v>
          </cell>
          <cell r="FZ1" t="str">
            <v>Опт.</v>
          </cell>
        </row>
        <row r="2">
          <cell r="A2" t="str">
            <v>@</v>
          </cell>
          <cell r="FY2" t="str">
            <v>@</v>
          </cell>
          <cell r="FZ2" t="str">
            <v>@</v>
          </cell>
        </row>
        <row r="3">
          <cell r="A3" t="str">
            <v>.</v>
          </cell>
        </row>
        <row r="4">
          <cell r="A4" t="str">
            <v>.</v>
          </cell>
          <cell r="FZ4">
            <v>38673.6740255787</v>
          </cell>
        </row>
        <row r="5">
          <cell r="A5" t="str">
            <v>.</v>
          </cell>
        </row>
        <row r="6">
          <cell r="A6" t="str">
            <v>.</v>
          </cell>
        </row>
        <row r="7">
          <cell r="A7" t="str">
            <v>.</v>
          </cell>
        </row>
        <row r="8">
          <cell r="A8" t="str">
            <v>.</v>
          </cell>
        </row>
        <row r="9">
          <cell r="A9" t="str">
            <v>.</v>
          </cell>
        </row>
        <row r="10">
          <cell r="A10" t="str">
            <v> Провод медный (ПУНП, ПВ-1, ППВ)</v>
          </cell>
        </row>
        <row r="11">
          <cell r="A11" t="str">
            <v>ПУНП 2х1,5</v>
          </cell>
          <cell r="FY11">
            <v>5.49</v>
          </cell>
          <cell r="FZ11">
            <v>4.77</v>
          </cell>
        </row>
        <row r="12">
          <cell r="A12" t="str">
            <v>ПУНП 2х2,5</v>
          </cell>
          <cell r="FY12">
            <v>8.83</v>
          </cell>
          <cell r="FZ12">
            <v>7.68</v>
          </cell>
        </row>
        <row r="13">
          <cell r="A13" t="str">
            <v>ПУНП 2х4</v>
          </cell>
          <cell r="FY13">
            <v>13.83</v>
          </cell>
          <cell r="FZ13">
            <v>12.03</v>
          </cell>
        </row>
        <row r="14">
          <cell r="A14" t="str">
            <v>ПУНП 3х1,5</v>
          </cell>
          <cell r="FY14">
            <v>8.11</v>
          </cell>
          <cell r="FZ14">
            <v>7.05</v>
          </cell>
        </row>
        <row r="15">
          <cell r="A15" t="str">
            <v>ПУНП 3х2,5</v>
          </cell>
          <cell r="FY15">
            <v>12.88</v>
          </cell>
          <cell r="FZ15">
            <v>11.2</v>
          </cell>
        </row>
        <row r="16">
          <cell r="A16" t="str">
            <v>ПУНП 3х4</v>
          </cell>
          <cell r="FY16">
            <v>19.95</v>
          </cell>
          <cell r="FZ16">
            <v>17.35</v>
          </cell>
        </row>
        <row r="17">
          <cell r="A17" t="str">
            <v>ПУНП 2х1,5+1х1</v>
          </cell>
          <cell r="FY17">
            <v>6.86</v>
          </cell>
          <cell r="FZ17">
            <v>5.96</v>
          </cell>
        </row>
        <row r="18">
          <cell r="A18" t="str">
            <v>ПУНП 2х2,5+1х1,5</v>
          </cell>
          <cell r="FY18">
            <v>9.03</v>
          </cell>
          <cell r="FZ18">
            <v>7.85</v>
          </cell>
        </row>
        <row r="19">
          <cell r="A19" t="str">
            <v>ПУНП 2х4+1х2,5</v>
          </cell>
          <cell r="FY19">
            <v>18.1</v>
          </cell>
          <cell r="FZ19">
            <v>15.74</v>
          </cell>
        </row>
        <row r="20">
          <cell r="A20" t="str">
            <v>ПУНП (про-во РЭК)</v>
          </cell>
          <cell r="FY20">
            <v>0</v>
          </cell>
          <cell r="FZ20">
            <v>0</v>
          </cell>
        </row>
        <row r="21">
          <cell r="A21" t="str">
            <v>ПУНП 2х1,5 (пр-во РЭК)</v>
          </cell>
          <cell r="FY21">
            <v>5.61</v>
          </cell>
          <cell r="FZ21">
            <v>4.87</v>
          </cell>
        </row>
        <row r="22">
          <cell r="A22" t="str">
            <v>ПУНП 2х2,5 (пр-во РЭК)</v>
          </cell>
          <cell r="FY22">
            <v>8.89</v>
          </cell>
          <cell r="FZ22">
            <v>7.73</v>
          </cell>
        </row>
        <row r="23">
          <cell r="A23" t="str">
            <v>ПУНП 2х4 (пр-во РЭК)</v>
          </cell>
          <cell r="FY23">
            <v>13.64</v>
          </cell>
          <cell r="FZ23">
            <v>11.86</v>
          </cell>
        </row>
        <row r="24">
          <cell r="A24" t="str">
            <v>ПУНП 3х1,5 (пр-во РЭК)</v>
          </cell>
          <cell r="FY24">
            <v>8.19</v>
          </cell>
          <cell r="FZ24">
            <v>7.12</v>
          </cell>
        </row>
        <row r="25">
          <cell r="A25" t="str">
            <v>ПУНП 3х2,5 (пр-во РЭК)</v>
          </cell>
          <cell r="FY25">
            <v>13.14</v>
          </cell>
          <cell r="FZ25">
            <v>11.42</v>
          </cell>
        </row>
        <row r="26">
          <cell r="A26" t="str">
            <v>ПУНП 3х4 (пр-во РЭК)</v>
          </cell>
          <cell r="FY26">
            <v>20.46</v>
          </cell>
          <cell r="FZ26">
            <v>17.8</v>
          </cell>
        </row>
        <row r="27">
          <cell r="A27" t="str">
            <v>ПВ-1  0,5</v>
          </cell>
          <cell r="FY27">
            <v>1.08</v>
          </cell>
          <cell r="FZ27">
            <v>0.98</v>
          </cell>
        </row>
        <row r="28">
          <cell r="A28" t="str">
            <v>ПВ-1  0,75</v>
          </cell>
          <cell r="FY28">
            <v>1.55</v>
          </cell>
          <cell r="FZ28">
            <v>1.41</v>
          </cell>
        </row>
        <row r="29">
          <cell r="A29" t="str">
            <v>ПВ-1  1</v>
          </cell>
          <cell r="FY29">
            <v>1.94</v>
          </cell>
          <cell r="FZ29">
            <v>1.76</v>
          </cell>
        </row>
        <row r="30">
          <cell r="A30" t="str">
            <v>ПВ-1  1,5</v>
          </cell>
          <cell r="FY30">
            <v>2.86</v>
          </cell>
          <cell r="FZ30">
            <v>2.49</v>
          </cell>
        </row>
        <row r="31">
          <cell r="A31" t="str">
            <v>ПВ-1  2,5</v>
          </cell>
          <cell r="FY31">
            <v>4.47</v>
          </cell>
          <cell r="FZ31">
            <v>3.94</v>
          </cell>
        </row>
        <row r="32">
          <cell r="A32" t="str">
            <v>ПВ-1  4</v>
          </cell>
          <cell r="FY32">
            <v>7.05</v>
          </cell>
          <cell r="FZ32">
            <v>6.21</v>
          </cell>
        </row>
        <row r="33">
          <cell r="A33" t="str">
            <v>ПВ-1  6</v>
          </cell>
          <cell r="FY33">
            <v>10.36</v>
          </cell>
          <cell r="FZ33">
            <v>9.25</v>
          </cell>
        </row>
        <row r="34">
          <cell r="A34" t="str">
            <v>ПВ-1 10</v>
          </cell>
          <cell r="FY34">
            <v>17.38</v>
          </cell>
          <cell r="FZ34">
            <v>15.12</v>
          </cell>
        </row>
        <row r="35">
          <cell r="A35" t="str">
            <v>ПВ-1 16</v>
          </cell>
          <cell r="FY35">
            <v>27.58</v>
          </cell>
          <cell r="FZ35">
            <v>23.98</v>
          </cell>
        </row>
        <row r="36">
          <cell r="A36" t="str">
            <v>ПВ-1 25</v>
          </cell>
          <cell r="FY36">
            <v>43.87</v>
          </cell>
          <cell r="FZ36">
            <v>39.88</v>
          </cell>
        </row>
        <row r="37">
          <cell r="A37" t="str">
            <v>ПВ-1 35</v>
          </cell>
          <cell r="FY37">
            <v>60.2</v>
          </cell>
          <cell r="FZ37">
            <v>54.73</v>
          </cell>
        </row>
        <row r="38">
          <cell r="A38" t="str">
            <v>ПВ-1 50</v>
          </cell>
          <cell r="FY38">
            <v>84.94</v>
          </cell>
          <cell r="FZ38">
            <v>77.21</v>
          </cell>
        </row>
        <row r="39">
          <cell r="A39" t="str">
            <v>ПВ-1 70</v>
          </cell>
          <cell r="FY39">
            <v>118.31</v>
          </cell>
          <cell r="FZ39">
            <v>107.55</v>
          </cell>
        </row>
        <row r="40">
          <cell r="A40" t="str">
            <v>ПВ-1 95</v>
          </cell>
          <cell r="FY40">
            <v>164.24</v>
          </cell>
          <cell r="FZ40">
            <v>149.31</v>
          </cell>
        </row>
        <row r="41">
          <cell r="A41" t="str">
            <v>ПВ-1 120</v>
          </cell>
          <cell r="FY41">
            <v>188.12</v>
          </cell>
          <cell r="FZ41">
            <v>171.02</v>
          </cell>
        </row>
        <row r="42">
          <cell r="A42" t="str">
            <v>ППВ 2х1,5</v>
          </cell>
          <cell r="FY42">
            <v>5.47</v>
          </cell>
          <cell r="FZ42">
            <v>4.76</v>
          </cell>
        </row>
        <row r="43">
          <cell r="A43" t="str">
            <v>ППВ 2х2,5</v>
          </cell>
          <cell r="FY43">
            <v>9.12</v>
          </cell>
          <cell r="FZ43">
            <v>7.93</v>
          </cell>
        </row>
        <row r="44">
          <cell r="A44" t="str">
            <v>ППВ 2х4</v>
          </cell>
          <cell r="FY44">
            <v>14.46</v>
          </cell>
          <cell r="FZ44">
            <v>12.68</v>
          </cell>
        </row>
        <row r="45">
          <cell r="A45" t="str">
            <v>ППВ 3х1,5</v>
          </cell>
          <cell r="FY45">
            <v>8.18</v>
          </cell>
          <cell r="FZ45">
            <v>7.11</v>
          </cell>
        </row>
        <row r="46">
          <cell r="A46" t="str">
            <v>ППВ 3х2,5</v>
          </cell>
          <cell r="FY46">
            <v>13.66</v>
          </cell>
          <cell r="FZ46">
            <v>11.88</v>
          </cell>
        </row>
        <row r="47">
          <cell r="A47" t="str">
            <v>ППВ 3х4</v>
          </cell>
          <cell r="FY47">
            <v>20.92</v>
          </cell>
          <cell r="FZ47">
            <v>19.02</v>
          </cell>
        </row>
        <row r="48">
          <cell r="A48" t="str">
            <v> Провод медный гибкий (ШВП-2, ШВВП, ПУГНП, ПВС, ПВ-3)</v>
          </cell>
          <cell r="FY48">
            <v>0</v>
          </cell>
        </row>
        <row r="49">
          <cell r="A49" t="str">
            <v>ШВП-2 2х0,2</v>
          </cell>
          <cell r="FY49">
            <v>1.59</v>
          </cell>
          <cell r="FZ49">
            <v>1.38</v>
          </cell>
        </row>
        <row r="50">
          <cell r="A50" t="str">
            <v>ШВП-2 2х0,35</v>
          </cell>
          <cell r="FY50">
            <v>2.26</v>
          </cell>
          <cell r="FZ50">
            <v>1.96</v>
          </cell>
        </row>
        <row r="51">
          <cell r="A51" t="str">
            <v>ШВП-2 2х0,5</v>
          </cell>
          <cell r="FY51">
            <v>2.76</v>
          </cell>
          <cell r="FZ51">
            <v>2.4</v>
          </cell>
        </row>
        <row r="52">
          <cell r="A52" t="str">
            <v>ШВП-2 2х0,75</v>
          </cell>
          <cell r="FY52">
            <v>3.67</v>
          </cell>
          <cell r="FZ52">
            <v>3.19</v>
          </cell>
        </row>
        <row r="53">
          <cell r="A53" t="str">
            <v>ШВВП 2х0,35</v>
          </cell>
          <cell r="FY53">
            <v>2.53</v>
          </cell>
          <cell r="FZ53">
            <v>2.2</v>
          </cell>
        </row>
        <row r="54">
          <cell r="A54" t="str">
            <v>ШВВП 2х0,5</v>
          </cell>
          <cell r="FY54">
            <v>3</v>
          </cell>
          <cell r="FZ54">
            <v>2.61</v>
          </cell>
        </row>
        <row r="55">
          <cell r="A55" t="str">
            <v>ШВВП 2х0,75</v>
          </cell>
          <cell r="FY55">
            <v>3.93</v>
          </cell>
          <cell r="FZ55">
            <v>3.42</v>
          </cell>
        </row>
        <row r="56">
          <cell r="A56" t="str">
            <v>ШВВП 3х0,5</v>
          </cell>
          <cell r="FY56">
            <v>4.84</v>
          </cell>
          <cell r="FZ56">
            <v>4.21</v>
          </cell>
        </row>
        <row r="57">
          <cell r="A57" t="str">
            <v>ШВВП 3х0,75</v>
          </cell>
          <cell r="FY57">
            <v>6.17</v>
          </cell>
          <cell r="FZ57">
            <v>5.36</v>
          </cell>
        </row>
        <row r="58">
          <cell r="A58" t="str">
            <v>ПУГНП 2х1,5</v>
          </cell>
          <cell r="FY58">
            <v>6.07</v>
          </cell>
          <cell r="FZ58">
            <v>5.28</v>
          </cell>
        </row>
        <row r="59">
          <cell r="A59" t="str">
            <v>ПУГНП 2х2,5</v>
          </cell>
          <cell r="FY59">
            <v>9.62</v>
          </cell>
          <cell r="FZ59">
            <v>8.37</v>
          </cell>
        </row>
        <row r="60">
          <cell r="A60" t="str">
            <v>ПУГНП 2х4</v>
          </cell>
          <cell r="FY60">
            <v>14.48</v>
          </cell>
          <cell r="FZ60">
            <v>12.59</v>
          </cell>
        </row>
        <row r="61">
          <cell r="A61" t="str">
            <v>ПУГНП 3х1,5</v>
          </cell>
          <cell r="FY61">
            <v>8.78</v>
          </cell>
          <cell r="FZ61">
            <v>7.64</v>
          </cell>
        </row>
        <row r="62">
          <cell r="A62" t="str">
            <v>ПУГНП 3х2,5</v>
          </cell>
          <cell r="FY62">
            <v>14.07</v>
          </cell>
          <cell r="FZ62">
            <v>12.23</v>
          </cell>
        </row>
        <row r="63">
          <cell r="A63" t="str">
            <v>ПУГНП 3х4</v>
          </cell>
          <cell r="FY63">
            <v>21.65</v>
          </cell>
          <cell r="FZ63">
            <v>18.83</v>
          </cell>
        </row>
        <row r="64">
          <cell r="A64" t="str">
            <v>ПУГНП 2х1,5+1х1</v>
          </cell>
          <cell r="FY64">
            <v>8.34</v>
          </cell>
          <cell r="FZ64">
            <v>7.25</v>
          </cell>
        </row>
        <row r="65">
          <cell r="A65" t="str">
            <v>ПУГНП 2х2,5+1х1,5</v>
          </cell>
          <cell r="FY65">
            <v>12.68</v>
          </cell>
          <cell r="FZ65">
            <v>11.03</v>
          </cell>
        </row>
        <row r="66">
          <cell r="A66" t="str">
            <v>ПУГНП 2х4+1х2,5</v>
          </cell>
          <cell r="FY66">
            <v>19.78</v>
          </cell>
          <cell r="FZ66">
            <v>17.2</v>
          </cell>
        </row>
        <row r="67">
          <cell r="A67" t="str">
            <v>ПВС 2х0,75</v>
          </cell>
          <cell r="FY67">
            <v>4.94</v>
          </cell>
          <cell r="FZ67">
            <v>4.3</v>
          </cell>
        </row>
        <row r="68">
          <cell r="A68" t="str">
            <v>ПВС 2х1</v>
          </cell>
          <cell r="FY68">
            <v>6.51</v>
          </cell>
          <cell r="FZ68">
            <v>5.66</v>
          </cell>
        </row>
        <row r="69">
          <cell r="A69" t="str">
            <v>ПВС 2х1,5</v>
          </cell>
          <cell r="FY69">
            <v>8.48</v>
          </cell>
          <cell r="FZ69">
            <v>7.37</v>
          </cell>
        </row>
        <row r="70">
          <cell r="A70" t="str">
            <v>ПВС 2х2,5</v>
          </cell>
          <cell r="FY70">
            <v>13.12</v>
          </cell>
          <cell r="FZ70">
            <v>11.41</v>
          </cell>
        </row>
        <row r="71">
          <cell r="A71" t="str">
            <v>ПВС 2х4</v>
          </cell>
          <cell r="FY71">
            <v>20.54</v>
          </cell>
          <cell r="FZ71">
            <v>17.86</v>
          </cell>
        </row>
        <row r="72">
          <cell r="A72" t="str">
            <v>ПВС 2х6</v>
          </cell>
          <cell r="FY72">
            <v>28.38</v>
          </cell>
          <cell r="FZ72">
            <v>24.67</v>
          </cell>
        </row>
        <row r="73">
          <cell r="A73" t="str">
            <v>ПВС 2х10</v>
          </cell>
          <cell r="FY73">
            <v>46.01</v>
          </cell>
          <cell r="FZ73">
            <v>40.01</v>
          </cell>
        </row>
        <row r="74">
          <cell r="A74" t="str">
            <v>ПВС 2х16</v>
          </cell>
          <cell r="FY74">
            <v>77.33</v>
          </cell>
          <cell r="FZ74">
            <v>67.24</v>
          </cell>
        </row>
        <row r="75">
          <cell r="A75" t="str">
            <v>ПВС 3х0,75</v>
          </cell>
          <cell r="FY75">
            <v>6.58</v>
          </cell>
          <cell r="FZ75">
            <v>5.72</v>
          </cell>
        </row>
        <row r="76">
          <cell r="A76" t="str">
            <v>ПВС 3х1</v>
          </cell>
          <cell r="FY76">
            <v>8.88</v>
          </cell>
          <cell r="FZ76">
            <v>7.72</v>
          </cell>
        </row>
        <row r="77">
          <cell r="A77" t="str">
            <v>ПВС 3х1,5</v>
          </cell>
          <cell r="FY77">
            <v>11.66</v>
          </cell>
          <cell r="FZ77">
            <v>10.14</v>
          </cell>
        </row>
        <row r="78">
          <cell r="A78" t="str">
            <v>ПВС 3х2,5</v>
          </cell>
          <cell r="FY78">
            <v>18.18</v>
          </cell>
          <cell r="FZ78">
            <v>15.81</v>
          </cell>
        </row>
        <row r="79">
          <cell r="A79" t="str">
            <v>ПВС 3х4</v>
          </cell>
          <cell r="FY79">
            <v>28.47</v>
          </cell>
          <cell r="FZ79">
            <v>24.76</v>
          </cell>
        </row>
        <row r="80">
          <cell r="A80" t="str">
            <v>ПВС 3х6</v>
          </cell>
          <cell r="FY80">
            <v>39.9</v>
          </cell>
          <cell r="FZ80">
            <v>34.69</v>
          </cell>
        </row>
        <row r="81">
          <cell r="A81" t="str">
            <v>ПВС 3х10</v>
          </cell>
          <cell r="FY81">
            <v>66.47</v>
          </cell>
          <cell r="FZ81">
            <v>57.8</v>
          </cell>
        </row>
        <row r="82">
          <cell r="A82" t="str">
            <v>ПВС 3х16</v>
          </cell>
          <cell r="FY82">
            <v>113.5</v>
          </cell>
          <cell r="FZ82">
            <v>98.7</v>
          </cell>
        </row>
        <row r="83">
          <cell r="A83" t="str">
            <v>ПВС 4х0,75</v>
          </cell>
          <cell r="FY83">
            <v>8.34</v>
          </cell>
          <cell r="FZ83">
            <v>7.26</v>
          </cell>
        </row>
        <row r="84">
          <cell r="A84" t="str">
            <v>ПВС 4х1</v>
          </cell>
          <cell r="FY84">
            <v>11.47</v>
          </cell>
          <cell r="FZ84">
            <v>9.97</v>
          </cell>
        </row>
        <row r="85">
          <cell r="A85" t="str">
            <v>ПВС 4х1,5</v>
          </cell>
          <cell r="FY85">
            <v>15.12</v>
          </cell>
          <cell r="FZ85">
            <v>13.15</v>
          </cell>
        </row>
        <row r="86">
          <cell r="A86" t="str">
            <v>ПВС 4х2,5</v>
          </cell>
          <cell r="FY86">
            <v>23.69</v>
          </cell>
          <cell r="FZ86">
            <v>20.6</v>
          </cell>
        </row>
        <row r="87">
          <cell r="A87" t="str">
            <v>ПВС 4х4</v>
          </cell>
          <cell r="FY87">
            <v>37.21</v>
          </cell>
          <cell r="FZ87">
            <v>32.36</v>
          </cell>
        </row>
        <row r="88">
          <cell r="A88" t="str">
            <v>ПВС 4х6</v>
          </cell>
          <cell r="FY88">
            <v>52.06</v>
          </cell>
          <cell r="FZ88">
            <v>45.27</v>
          </cell>
        </row>
        <row r="89">
          <cell r="A89" t="str">
            <v>ПВС 4х10</v>
          </cell>
          <cell r="FY89">
            <v>86.15</v>
          </cell>
          <cell r="FZ89">
            <v>74.92</v>
          </cell>
        </row>
        <row r="90">
          <cell r="A90" t="str">
            <v>ПВС 4х16</v>
          </cell>
          <cell r="FY90">
            <v>148.21</v>
          </cell>
          <cell r="FZ90">
            <v>128.88</v>
          </cell>
        </row>
        <row r="91">
          <cell r="A91" t="str">
            <v>ПВС 5х0,75</v>
          </cell>
          <cell r="FY91">
            <v>10.86</v>
          </cell>
          <cell r="FZ91">
            <v>9.45</v>
          </cell>
        </row>
        <row r="92">
          <cell r="A92" t="str">
            <v>ПВС 5х1</v>
          </cell>
          <cell r="FY92">
            <v>14.43</v>
          </cell>
          <cell r="FZ92">
            <v>12.55</v>
          </cell>
        </row>
        <row r="93">
          <cell r="A93" t="str">
            <v>ПВС 5х1,5</v>
          </cell>
          <cell r="FY93">
            <v>19.17</v>
          </cell>
          <cell r="FZ93">
            <v>16.67</v>
          </cell>
        </row>
        <row r="94">
          <cell r="A94" t="str">
            <v>ПВС 5х2,5</v>
          </cell>
          <cell r="FY94">
            <v>29.99</v>
          </cell>
          <cell r="FZ94">
            <v>26.08</v>
          </cell>
        </row>
        <row r="95">
          <cell r="A95" t="str">
            <v>ПВС 5х4</v>
          </cell>
          <cell r="FY95">
            <v>46.84</v>
          </cell>
          <cell r="FZ95">
            <v>40.73</v>
          </cell>
        </row>
        <row r="96">
          <cell r="A96" t="str">
            <v>ПВС 5х6</v>
          </cell>
          <cell r="FY96">
            <v>65.54</v>
          </cell>
          <cell r="FZ96">
            <v>56.99</v>
          </cell>
        </row>
        <row r="97">
          <cell r="A97" t="str">
            <v>ПВС 5х10</v>
          </cell>
          <cell r="FY97">
            <v>105.31</v>
          </cell>
          <cell r="FZ97">
            <v>91.57</v>
          </cell>
        </row>
        <row r="98">
          <cell r="A98" t="str">
            <v>ПВС 5х16</v>
          </cell>
          <cell r="FY98">
            <v>184.24</v>
          </cell>
          <cell r="FZ98">
            <v>160.21</v>
          </cell>
        </row>
        <row r="99">
          <cell r="A99" t="str">
            <v>ПВ-3  0,5</v>
          </cell>
          <cell r="FY99">
            <v>1.12</v>
          </cell>
          <cell r="FZ99">
            <v>1.02</v>
          </cell>
        </row>
        <row r="100">
          <cell r="A100" t="str">
            <v>ПВ-3  0,75</v>
          </cell>
          <cell r="FY100">
            <v>1.58</v>
          </cell>
          <cell r="FZ100">
            <v>1.43</v>
          </cell>
        </row>
        <row r="101">
          <cell r="A101" t="str">
            <v>ПВ-3  1</v>
          </cell>
          <cell r="FY101">
            <v>1.96</v>
          </cell>
          <cell r="FZ101">
            <v>1.78</v>
          </cell>
        </row>
        <row r="102">
          <cell r="A102" t="str">
            <v>ПВ-3  1,5</v>
          </cell>
          <cell r="FY102">
            <v>2.82</v>
          </cell>
          <cell r="FZ102">
            <v>2.56</v>
          </cell>
        </row>
        <row r="103">
          <cell r="A103" t="str">
            <v>ПВ-3  2,5</v>
          </cell>
          <cell r="FY103">
            <v>4.73</v>
          </cell>
          <cell r="FZ103">
            <v>4.3</v>
          </cell>
        </row>
        <row r="104">
          <cell r="A104" t="str">
            <v>ПВ-3  4</v>
          </cell>
          <cell r="FY104">
            <v>7.41</v>
          </cell>
          <cell r="FZ104">
            <v>6.44</v>
          </cell>
        </row>
        <row r="105">
          <cell r="A105" t="str">
            <v>ПВ-3  6</v>
          </cell>
          <cell r="FY105">
            <v>11.23</v>
          </cell>
          <cell r="FZ105">
            <v>9.76</v>
          </cell>
        </row>
        <row r="106">
          <cell r="A106" t="str">
            <v>ПВ-3 10</v>
          </cell>
          <cell r="FY106">
            <v>18.44</v>
          </cell>
          <cell r="FZ106">
            <v>16.04</v>
          </cell>
        </row>
        <row r="107">
          <cell r="A107" t="str">
            <v>ПВ-3 16</v>
          </cell>
          <cell r="FY107">
            <v>29.56</v>
          </cell>
          <cell r="FZ107">
            <v>26.87</v>
          </cell>
        </row>
        <row r="108">
          <cell r="A108" t="str">
            <v>ПВ-3 25</v>
          </cell>
          <cell r="FY108">
            <v>45.25</v>
          </cell>
          <cell r="FZ108">
            <v>39.45</v>
          </cell>
        </row>
        <row r="109">
          <cell r="A109" t="str">
            <v>ПВ-3 35</v>
          </cell>
          <cell r="FY109">
            <v>65.28</v>
          </cell>
          <cell r="FZ109">
            <v>56.87</v>
          </cell>
        </row>
        <row r="110">
          <cell r="A110" t="str">
            <v>ПВ-3 50</v>
          </cell>
          <cell r="FY110">
            <v>90.11</v>
          </cell>
          <cell r="FZ110">
            <v>78.49</v>
          </cell>
        </row>
        <row r="111">
          <cell r="A111" t="str">
            <v>ПВ-3 70</v>
          </cell>
          <cell r="FY111">
            <v>129.1</v>
          </cell>
          <cell r="FZ111">
            <v>112.55</v>
          </cell>
        </row>
        <row r="112">
          <cell r="A112" t="str">
            <v>ПВ-3 95</v>
          </cell>
          <cell r="FY112">
            <v>178.33</v>
          </cell>
          <cell r="FZ112">
            <v>155.34</v>
          </cell>
        </row>
        <row r="113">
          <cell r="A113" t="str">
            <v>ПВ-3 120</v>
          </cell>
          <cell r="FY113">
            <v>224.39</v>
          </cell>
          <cell r="FZ113">
            <v>203.99</v>
          </cell>
        </row>
        <row r="114">
          <cell r="A114" t="str">
            <v>ПВ-3 150</v>
          </cell>
          <cell r="FY114">
            <v>284.44</v>
          </cell>
          <cell r="FZ114">
            <v>258.58</v>
          </cell>
        </row>
        <row r="115">
          <cell r="A115" t="str">
            <v>ПВ-3 185</v>
          </cell>
          <cell r="FY115">
            <v>386.51</v>
          </cell>
          <cell r="FZ115">
            <v>351.37</v>
          </cell>
        </row>
        <row r="116">
          <cell r="A116" t="str">
            <v>ПВ-3 240</v>
          </cell>
          <cell r="FY116">
            <v>460.44</v>
          </cell>
          <cell r="FZ116">
            <v>418.58</v>
          </cell>
        </row>
        <row r="117">
          <cell r="A117" t="str">
            <v> Провод алюминиевый (АПВ, АППВ, АПУНП)</v>
          </cell>
          <cell r="FY117">
            <v>0</v>
          </cell>
        </row>
        <row r="118">
          <cell r="A118" t="str">
            <v>АПВ 2,5</v>
          </cell>
          <cell r="FY118">
            <v>1.05</v>
          </cell>
          <cell r="FZ118">
            <v>0.94</v>
          </cell>
        </row>
        <row r="119">
          <cell r="A119" t="str">
            <v>АПВ 4</v>
          </cell>
          <cell r="FY119">
            <v>1.56</v>
          </cell>
          <cell r="FZ119">
            <v>1.41</v>
          </cell>
        </row>
        <row r="120">
          <cell r="A120" t="str">
            <v>АПВ 6</v>
          </cell>
          <cell r="FY120">
            <v>2.23</v>
          </cell>
          <cell r="FZ120">
            <v>1.99</v>
          </cell>
        </row>
        <row r="121">
          <cell r="A121" t="str">
            <v>АПВ 10</v>
          </cell>
          <cell r="FY121">
            <v>3.62</v>
          </cell>
          <cell r="FZ121">
            <v>3.23</v>
          </cell>
        </row>
        <row r="122">
          <cell r="A122" t="str">
            <v>АПВ 16</v>
          </cell>
          <cell r="FY122">
            <v>5.45</v>
          </cell>
          <cell r="FZ122">
            <v>4.78</v>
          </cell>
        </row>
        <row r="123">
          <cell r="A123" t="str">
            <v>АПВ 25</v>
          </cell>
          <cell r="FY123">
            <v>8.5</v>
          </cell>
          <cell r="FZ123">
            <v>7.73</v>
          </cell>
        </row>
        <row r="124">
          <cell r="A124" t="str">
            <v>АПВ 35</v>
          </cell>
          <cell r="FY124">
            <v>13</v>
          </cell>
          <cell r="FZ124">
            <v>11.31</v>
          </cell>
        </row>
        <row r="125">
          <cell r="A125" t="str">
            <v>АПВ 50</v>
          </cell>
          <cell r="FY125">
            <v>16.82</v>
          </cell>
          <cell r="FZ125">
            <v>15.15</v>
          </cell>
        </row>
        <row r="126">
          <cell r="A126" t="str">
            <v>АПВ 70</v>
          </cell>
          <cell r="FY126">
            <v>23.39</v>
          </cell>
          <cell r="FZ126">
            <v>20.64</v>
          </cell>
        </row>
        <row r="127">
          <cell r="A127" t="str">
            <v>АПВ 95</v>
          </cell>
          <cell r="FY127">
            <v>31.79</v>
          </cell>
          <cell r="FZ127">
            <v>28.71</v>
          </cell>
        </row>
        <row r="128">
          <cell r="A128" t="str">
            <v>АПВ 120</v>
          </cell>
          <cell r="FY128">
            <v>39.46</v>
          </cell>
          <cell r="FZ128">
            <v>35.67</v>
          </cell>
        </row>
        <row r="129">
          <cell r="A129" t="str">
            <v>АППВ 2х2,5</v>
          </cell>
          <cell r="FY129">
            <v>2.34</v>
          </cell>
          <cell r="FZ129">
            <v>2.03</v>
          </cell>
        </row>
        <row r="130">
          <cell r="A130" t="str">
            <v>АППВ 2х4</v>
          </cell>
          <cell r="FY130">
            <v>3.15</v>
          </cell>
          <cell r="FZ130">
            <v>2.86</v>
          </cell>
        </row>
        <row r="131">
          <cell r="A131" t="str">
            <v>АППВ 3х2,5</v>
          </cell>
          <cell r="FY131">
            <v>3.46</v>
          </cell>
          <cell r="FZ131">
            <v>3.01</v>
          </cell>
        </row>
        <row r="132">
          <cell r="A132" t="str">
            <v>АППВ 3х4</v>
          </cell>
          <cell r="FY132">
            <v>4.88</v>
          </cell>
          <cell r="FZ132">
            <v>4.24</v>
          </cell>
        </row>
        <row r="133">
          <cell r="A133" t="str">
            <v>АПУНП 2х2,5</v>
          </cell>
          <cell r="FY133">
            <v>2.67</v>
          </cell>
          <cell r="FZ133">
            <v>2.39</v>
          </cell>
        </row>
        <row r="134">
          <cell r="A134" t="str">
            <v>АПУНП 2х4</v>
          </cell>
          <cell r="FY134">
            <v>3.75</v>
          </cell>
          <cell r="FZ134">
            <v>3.41</v>
          </cell>
        </row>
        <row r="135">
          <cell r="A135" t="str">
            <v>АПУНП 3х2,5</v>
          </cell>
          <cell r="FY135">
            <v>3.77</v>
          </cell>
          <cell r="FZ135">
            <v>3.37</v>
          </cell>
        </row>
        <row r="136">
          <cell r="A136" t="str">
            <v>АПУНП 3х4</v>
          </cell>
          <cell r="FY136">
            <v>5.6</v>
          </cell>
          <cell r="FZ136">
            <v>5.09</v>
          </cell>
        </row>
        <row r="427">
          <cell r="A427" t="str">
            <v>NYM 3х4</v>
          </cell>
          <cell r="FY427">
            <v>25.77</v>
          </cell>
          <cell r="FZ427">
            <v>23.43</v>
          </cell>
        </row>
        <row r="428">
          <cell r="A428" t="str">
            <v>NYM 3х6</v>
          </cell>
          <cell r="FY428">
            <v>41.56</v>
          </cell>
          <cell r="FZ428">
            <v>37.78</v>
          </cell>
        </row>
        <row r="429">
          <cell r="A429" t="str">
            <v>NYM 3х10</v>
          </cell>
          <cell r="FY429">
            <v>76.66</v>
          </cell>
          <cell r="FZ429">
            <v>69.69</v>
          </cell>
        </row>
        <row r="430">
          <cell r="A430" t="str">
            <v>NYM 4х1,5</v>
          </cell>
          <cell r="FY430">
            <v>14.81</v>
          </cell>
          <cell r="FZ430">
            <v>13.46</v>
          </cell>
        </row>
        <row r="431">
          <cell r="A431" t="str">
            <v>NYM 4х2,5</v>
          </cell>
          <cell r="FY431">
            <v>22.68</v>
          </cell>
          <cell r="FZ431">
            <v>20.62</v>
          </cell>
        </row>
        <row r="432">
          <cell r="A432" t="str">
            <v>NYM 4х4</v>
          </cell>
          <cell r="FY432">
            <v>34.8</v>
          </cell>
          <cell r="FZ432">
            <v>31.35</v>
          </cell>
        </row>
        <row r="433">
          <cell r="A433" t="str">
            <v>NYM 4х6</v>
          </cell>
          <cell r="FY433">
            <v>53.06</v>
          </cell>
          <cell r="FZ433">
            <v>46.14</v>
          </cell>
        </row>
        <row r="434">
          <cell r="A434" t="str">
            <v>NYM 4х10</v>
          </cell>
          <cell r="FY434">
            <v>92.04</v>
          </cell>
          <cell r="FZ434">
            <v>80.04</v>
          </cell>
        </row>
        <row r="435">
          <cell r="A435" t="str">
            <v>NYM 4х16</v>
          </cell>
          <cell r="FY435">
            <v>147.18</v>
          </cell>
          <cell r="FZ435">
            <v>127.98</v>
          </cell>
        </row>
        <row r="436">
          <cell r="A436" t="str">
            <v>NYM 4х25</v>
          </cell>
          <cell r="FY436">
            <v>229.42</v>
          </cell>
          <cell r="FZ436">
            <v>199.5</v>
          </cell>
        </row>
        <row r="437">
          <cell r="A437" t="str">
            <v>NYM 4х35</v>
          </cell>
          <cell r="FY437">
            <v>308.17</v>
          </cell>
          <cell r="FZ437">
            <v>267.97</v>
          </cell>
        </row>
        <row r="438">
          <cell r="A438" t="str">
            <v>NYM 5х1,5</v>
          </cell>
          <cell r="FY438">
            <v>17.7</v>
          </cell>
          <cell r="FZ438">
            <v>16.09</v>
          </cell>
        </row>
        <row r="439">
          <cell r="A439" t="str">
            <v>NYM 5х2,5</v>
          </cell>
          <cell r="FY439">
            <v>27.88</v>
          </cell>
          <cell r="FZ439">
            <v>25.35</v>
          </cell>
        </row>
        <row r="440">
          <cell r="A440" t="str">
            <v>NYM 5х4</v>
          </cell>
          <cell r="FY440">
            <v>42.94</v>
          </cell>
          <cell r="FZ440">
            <v>39.04</v>
          </cell>
        </row>
        <row r="441">
          <cell r="A441" t="str">
            <v>NYM 5х6</v>
          </cell>
          <cell r="FY441">
            <v>63.89</v>
          </cell>
          <cell r="FZ441">
            <v>57.3</v>
          </cell>
        </row>
        <row r="442">
          <cell r="A442" t="str">
            <v>NYM 5х10</v>
          </cell>
          <cell r="FY442">
            <v>109.19</v>
          </cell>
          <cell r="FZ442">
            <v>99.27</v>
          </cell>
        </row>
        <row r="443">
          <cell r="A443" t="str">
            <v>NYM 5х16</v>
          </cell>
          <cell r="FY443">
            <v>170.7</v>
          </cell>
          <cell r="FZ443">
            <v>155.18</v>
          </cell>
        </row>
        <row r="444">
          <cell r="A444" t="str">
            <v>NYM 5х25</v>
          </cell>
          <cell r="FY444">
            <v>265.98</v>
          </cell>
          <cell r="FZ444">
            <v>241.8</v>
          </cell>
        </row>
        <row r="445">
          <cell r="A445" t="str">
            <v>NYM 5х35</v>
          </cell>
          <cell r="FY445">
            <v>382.73</v>
          </cell>
          <cell r="FZ445">
            <v>347.94</v>
          </cell>
        </row>
        <row r="446">
          <cell r="A446" t="str">
            <v>Пр-во "Севкабель"</v>
          </cell>
          <cell r="FY446">
            <v>0</v>
          </cell>
        </row>
        <row r="447">
          <cell r="A447" t="str">
            <v>NYM 2х1,5 (Севкабель)</v>
          </cell>
          <cell r="FY447">
            <v>10.83</v>
          </cell>
          <cell r="FZ447">
            <v>9.84</v>
          </cell>
        </row>
        <row r="448">
          <cell r="A448" t="str">
            <v>NYM 2х2,5 (Севкабель)</v>
          </cell>
          <cell r="FY448">
            <v>14.99</v>
          </cell>
          <cell r="FZ448">
            <v>13.63</v>
          </cell>
        </row>
        <row r="449">
          <cell r="A449" t="str">
            <v>NYM 3х1,5 (Севкабель)</v>
          </cell>
          <cell r="FY449">
            <v>12.38</v>
          </cell>
          <cell r="FZ449">
            <v>11.25</v>
          </cell>
        </row>
        <row r="450">
          <cell r="A450" t="str">
            <v>NYM 3х2,5 (Севкабель)</v>
          </cell>
          <cell r="FY450">
            <v>18.28</v>
          </cell>
          <cell r="FZ450">
            <v>16.62</v>
          </cell>
        </row>
        <row r="451">
          <cell r="A451" t="str">
            <v>NYM 4х1,5 (Севкабель)</v>
          </cell>
          <cell r="FY451">
            <v>16.93</v>
          </cell>
          <cell r="FZ451">
            <v>15.39</v>
          </cell>
        </row>
        <row r="452">
          <cell r="A452" t="str">
            <v>NYM 4х2,5 (Севкабель)</v>
          </cell>
          <cell r="FY452">
            <v>24.19</v>
          </cell>
          <cell r="FZ452">
            <v>21.99</v>
          </cell>
        </row>
        <row r="453">
          <cell r="A453" t="str">
            <v>NYM 5х1,5 (Севкабель)</v>
          </cell>
          <cell r="FY453">
            <v>21.2</v>
          </cell>
          <cell r="FZ453">
            <v>19.27</v>
          </cell>
        </row>
        <row r="454">
          <cell r="A454" t="str">
            <v>NYM 5х2,5 (Севкабель)</v>
          </cell>
          <cell r="FY454">
            <v>29.7</v>
          </cell>
          <cell r="FZ454">
            <v>27</v>
          </cell>
        </row>
        <row r="455">
          <cell r="A455" t="str">
            <v> Кабель медный силовой негорючий (ВВГнг, ВВГнг-п, ВВГнг-LS)</v>
          </cell>
          <cell r="FY455">
            <v>0</v>
          </cell>
        </row>
        <row r="456">
          <cell r="A456" t="str">
            <v>ВВГнг 1х  1,5</v>
          </cell>
          <cell r="FY456">
            <v>4.82</v>
          </cell>
          <cell r="FZ456">
            <v>4.38</v>
          </cell>
        </row>
        <row r="457">
          <cell r="A457" t="str">
            <v>ВВГнг 1х  2,5</v>
          </cell>
          <cell r="FY457">
            <v>6.74</v>
          </cell>
          <cell r="FZ457">
            <v>6.12</v>
          </cell>
        </row>
        <row r="458">
          <cell r="A458" t="str">
            <v>ВВГнг 1х  4</v>
          </cell>
          <cell r="FY458">
            <v>9.83</v>
          </cell>
          <cell r="FZ458">
            <v>8.93</v>
          </cell>
        </row>
        <row r="459">
          <cell r="A459" t="str">
            <v>ВВГнг 1х  6</v>
          </cell>
          <cell r="FY459">
            <v>13.53</v>
          </cell>
          <cell r="FZ459">
            <v>12.3</v>
          </cell>
        </row>
        <row r="460">
          <cell r="A460" t="str">
            <v>ВВГнг 1х 10</v>
          </cell>
          <cell r="FY460">
            <v>21.5</v>
          </cell>
          <cell r="FZ460">
            <v>19.55</v>
          </cell>
        </row>
        <row r="461">
          <cell r="A461" t="str">
            <v>ВВГнг 1х 16</v>
          </cell>
          <cell r="FY461">
            <v>35.75</v>
          </cell>
          <cell r="FZ461">
            <v>32.5</v>
          </cell>
        </row>
        <row r="462">
          <cell r="A462" t="str">
            <v>ВВГнг 1х 25</v>
          </cell>
          <cell r="FY462">
            <v>53.08</v>
          </cell>
          <cell r="FZ462">
            <v>48.25</v>
          </cell>
        </row>
        <row r="463">
          <cell r="A463" t="str">
            <v>ВВГнг 1х 35</v>
          </cell>
          <cell r="FY463">
            <v>71.41</v>
          </cell>
          <cell r="FZ463">
            <v>64.92</v>
          </cell>
        </row>
        <row r="464">
          <cell r="A464" t="str">
            <v>ВВГнг 1х 50</v>
          </cell>
          <cell r="FY464">
            <v>99.39</v>
          </cell>
          <cell r="FZ464">
            <v>90.36</v>
          </cell>
        </row>
        <row r="465">
          <cell r="A465" t="str">
            <v>ВВГнг 1х 70</v>
          </cell>
          <cell r="FY465">
            <v>140.15</v>
          </cell>
          <cell r="FZ465">
            <v>127.41</v>
          </cell>
        </row>
        <row r="466">
          <cell r="A466" t="str">
            <v>ВВГнг 1х 95</v>
          </cell>
          <cell r="FY466">
            <v>188.05</v>
          </cell>
          <cell r="FZ466">
            <v>170.95</v>
          </cell>
        </row>
        <row r="467">
          <cell r="A467" t="str">
            <v>ВВГнг 1х120</v>
          </cell>
          <cell r="FY467">
            <v>236.42</v>
          </cell>
          <cell r="FZ467">
            <v>214.93</v>
          </cell>
        </row>
        <row r="468">
          <cell r="A468" t="str">
            <v>ВВГнг 1х150</v>
          </cell>
          <cell r="FY468">
            <v>298.66</v>
          </cell>
          <cell r="FZ468">
            <v>271.51</v>
          </cell>
        </row>
        <row r="469">
          <cell r="A469" t="str">
            <v>ВВГнг 1х185</v>
          </cell>
          <cell r="FY469">
            <v>373.29</v>
          </cell>
          <cell r="FZ469">
            <v>339.36</v>
          </cell>
        </row>
        <row r="470">
          <cell r="A470" t="str">
            <v>ВВГнг 1х240</v>
          </cell>
          <cell r="FY470">
            <v>474.14</v>
          </cell>
          <cell r="FZ470">
            <v>431.03</v>
          </cell>
        </row>
        <row r="471">
          <cell r="A471" t="str">
            <v>ВВГнг-п 2х  1,5</v>
          </cell>
          <cell r="FY471">
            <v>7.02</v>
          </cell>
          <cell r="FZ471">
            <v>6.1</v>
          </cell>
        </row>
        <row r="472">
          <cell r="A472" t="str">
            <v>ВВГнг-п 2х  2,5</v>
          </cell>
          <cell r="FY472">
            <v>10.64</v>
          </cell>
          <cell r="FZ472">
            <v>9.25</v>
          </cell>
        </row>
        <row r="473">
          <cell r="A473" t="str">
            <v>ВВГнг-п 2х  4</v>
          </cell>
          <cell r="FY473">
            <v>16.62</v>
          </cell>
          <cell r="FZ473">
            <v>14.45</v>
          </cell>
        </row>
        <row r="474">
          <cell r="A474" t="str">
            <v>ВВГнг-п 2х  6</v>
          </cell>
          <cell r="FY474">
            <v>24.45</v>
          </cell>
          <cell r="FZ474">
            <v>21.26</v>
          </cell>
        </row>
        <row r="475">
          <cell r="A475" t="str">
            <v>ВВГнг-п 2х 10</v>
          </cell>
          <cell r="FY475">
            <v>40.2</v>
          </cell>
          <cell r="FZ475">
            <v>34.95</v>
          </cell>
        </row>
        <row r="476">
          <cell r="A476" t="str">
            <v>ВВГнг-п 2х 16</v>
          </cell>
          <cell r="FY476">
            <v>62.29</v>
          </cell>
          <cell r="FZ476">
            <v>54.17</v>
          </cell>
        </row>
        <row r="477">
          <cell r="A477" t="str">
            <v>ВВГнг 2х 25</v>
          </cell>
          <cell r="FY477">
            <v>109.08</v>
          </cell>
          <cell r="FZ477">
            <v>94.85</v>
          </cell>
        </row>
        <row r="478">
          <cell r="A478" t="str">
            <v>ВВГнг 2х 35</v>
          </cell>
          <cell r="FY478">
            <v>139.91</v>
          </cell>
          <cell r="FZ478">
            <v>121.66</v>
          </cell>
        </row>
        <row r="479">
          <cell r="A479" t="str">
            <v>ВВГнг-п 3х  1,5</v>
          </cell>
          <cell r="FY479">
            <v>10.56</v>
          </cell>
          <cell r="FZ479">
            <v>9.18</v>
          </cell>
        </row>
        <row r="480">
          <cell r="A480" t="str">
            <v>ВВГнг-п 3х  2,5</v>
          </cell>
          <cell r="FY480">
            <v>15.99</v>
          </cell>
          <cell r="FZ480">
            <v>13.91</v>
          </cell>
        </row>
        <row r="481">
          <cell r="A481" t="str">
            <v>ВВГнг-п 3х  4</v>
          </cell>
          <cell r="FY481">
            <v>24.6</v>
          </cell>
          <cell r="FZ481">
            <v>21.39</v>
          </cell>
        </row>
        <row r="482">
          <cell r="A482" t="str">
            <v>ВВГнг-п 3х  6</v>
          </cell>
          <cell r="FY482">
            <v>36.15</v>
          </cell>
          <cell r="FZ482">
            <v>31.57</v>
          </cell>
        </row>
        <row r="483">
          <cell r="A483" t="str">
            <v>ВВГнг 3х  1,5</v>
          </cell>
          <cell r="FY483">
            <v>11.03</v>
          </cell>
          <cell r="FZ483">
            <v>9.63</v>
          </cell>
        </row>
        <row r="484">
          <cell r="A484" t="str">
            <v>ВВГнг 3х  2,5</v>
          </cell>
          <cell r="FY484">
            <v>17.23</v>
          </cell>
          <cell r="FZ484">
            <v>15.05</v>
          </cell>
        </row>
        <row r="485">
          <cell r="A485" t="str">
            <v>ВВГнг 3х  4</v>
          </cell>
          <cell r="FY485">
            <v>25.98</v>
          </cell>
          <cell r="FZ485">
            <v>22.69</v>
          </cell>
        </row>
        <row r="486">
          <cell r="A486" t="str">
            <v>ВВГнг 3х  6</v>
          </cell>
          <cell r="FY486">
            <v>37.45</v>
          </cell>
          <cell r="FZ486">
            <v>32.71</v>
          </cell>
        </row>
        <row r="487">
          <cell r="A487" t="str">
            <v>ВВГнг 3х 10</v>
          </cell>
          <cell r="FY487">
            <v>59.79</v>
          </cell>
          <cell r="FZ487">
            <v>52.22</v>
          </cell>
        </row>
        <row r="488">
          <cell r="A488" t="str">
            <v>ВВГнг 3х 16</v>
          </cell>
          <cell r="FY488">
            <v>92.84</v>
          </cell>
          <cell r="FZ488">
            <v>81.09</v>
          </cell>
        </row>
        <row r="489">
          <cell r="A489" t="str">
            <v>ВВГнг 3х 25</v>
          </cell>
          <cell r="FY489">
            <v>128.37</v>
          </cell>
          <cell r="FZ489">
            <v>112.11</v>
          </cell>
        </row>
        <row r="490">
          <cell r="A490" t="str">
            <v>ВВГнг 3х 35</v>
          </cell>
          <cell r="FY490">
            <v>200.24</v>
          </cell>
          <cell r="FZ490">
            <v>174.88</v>
          </cell>
        </row>
        <row r="491">
          <cell r="A491" t="str">
            <v>ВВГнг 3х 50</v>
          </cell>
          <cell r="FY491">
            <v>296.03</v>
          </cell>
          <cell r="FZ491">
            <v>258.54</v>
          </cell>
        </row>
        <row r="492">
          <cell r="A492" t="str">
            <v>ВВГнг 3х  2,5+1х1,5</v>
          </cell>
          <cell r="FY492">
            <v>21.64</v>
          </cell>
          <cell r="FZ492">
            <v>18.9</v>
          </cell>
        </row>
        <row r="493">
          <cell r="A493" t="str">
            <v>ВВГнг 3х  4+1х2,5</v>
          </cell>
          <cell r="FY493">
            <v>34.13</v>
          </cell>
          <cell r="FZ493">
            <v>29.81</v>
          </cell>
        </row>
        <row r="494">
          <cell r="A494" t="str">
            <v>ВВГнг 3х  6+1х4</v>
          </cell>
          <cell r="FY494">
            <v>47.69</v>
          </cell>
          <cell r="FZ494">
            <v>41.65</v>
          </cell>
        </row>
        <row r="495">
          <cell r="A495" t="str">
            <v>ВВГнг 3х 10+1х6</v>
          </cell>
          <cell r="FY495">
            <v>77</v>
          </cell>
          <cell r="FZ495">
            <v>67.25</v>
          </cell>
        </row>
        <row r="496">
          <cell r="A496" t="str">
            <v>ВВГнг 3х 16+1х10</v>
          </cell>
          <cell r="FY496">
            <v>131.85</v>
          </cell>
          <cell r="FZ496">
            <v>115.16</v>
          </cell>
        </row>
        <row r="497">
          <cell r="A497" t="str">
            <v>ВВГнг 3х 25+1х16</v>
          </cell>
          <cell r="FY497">
            <v>199.67</v>
          </cell>
          <cell r="FZ497">
            <v>174.38</v>
          </cell>
        </row>
        <row r="498">
          <cell r="A498" t="str">
            <v>ВВГнг 3х 35+1х16</v>
          </cell>
          <cell r="FY498">
            <v>271.89</v>
          </cell>
          <cell r="FZ498">
            <v>237.45</v>
          </cell>
        </row>
        <row r="499">
          <cell r="A499" t="str">
            <v>ВВГнг 3х 50+1х25</v>
          </cell>
          <cell r="FY499">
            <v>373.78</v>
          </cell>
          <cell r="FZ499">
            <v>326.45</v>
          </cell>
        </row>
        <row r="500">
          <cell r="A500" t="str">
            <v>ВВГнг 3х 70+1х35</v>
          </cell>
          <cell r="FY500">
            <v>501.57</v>
          </cell>
          <cell r="FZ500">
            <v>438.05</v>
          </cell>
        </row>
        <row r="501">
          <cell r="A501" t="str">
            <v>ВВГнг 3х 95+1х50</v>
          </cell>
          <cell r="FY501">
            <v>678.58</v>
          </cell>
          <cell r="FZ501">
            <v>592.64</v>
          </cell>
        </row>
        <row r="502">
          <cell r="A502" t="str">
            <v>ВВГнг 3х120+1х70</v>
          </cell>
          <cell r="FY502">
            <v>861.59</v>
          </cell>
          <cell r="FZ502">
            <v>752.48</v>
          </cell>
        </row>
        <row r="503">
          <cell r="A503" t="str">
            <v>ВВГнг 3х150+1х70</v>
          </cell>
          <cell r="FY503">
            <v>1021.46</v>
          </cell>
          <cell r="FZ503">
            <v>892.1</v>
          </cell>
        </row>
        <row r="504">
          <cell r="A504" t="str">
            <v>ВВГнг 3х185+1х95</v>
          </cell>
          <cell r="FY504">
            <v>1278.58</v>
          </cell>
          <cell r="FZ504">
            <v>1116.66</v>
          </cell>
        </row>
        <row r="505">
          <cell r="A505" t="str">
            <v>ВВГнг 3х240+1х120</v>
          </cell>
          <cell r="FY505">
            <v>1796.1</v>
          </cell>
          <cell r="FZ505">
            <v>1568.65</v>
          </cell>
        </row>
        <row r="506">
          <cell r="A506" t="str">
            <v>ВВГнг 4х  1,5</v>
          </cell>
          <cell r="FY506">
            <v>14.32</v>
          </cell>
          <cell r="FZ506">
            <v>12.73</v>
          </cell>
        </row>
        <row r="507">
          <cell r="A507" t="str">
            <v>ВВГнг 4х  2,5</v>
          </cell>
          <cell r="FY507">
            <v>22.34</v>
          </cell>
          <cell r="FZ507">
            <v>19.43</v>
          </cell>
        </row>
        <row r="508">
          <cell r="A508" t="str">
            <v>ВВГнг 4х  4</v>
          </cell>
          <cell r="FY508">
            <v>33.81</v>
          </cell>
          <cell r="FZ508">
            <v>29.4</v>
          </cell>
        </row>
        <row r="509">
          <cell r="A509" t="str">
            <v>ВВГнг 4х  6</v>
          </cell>
          <cell r="FY509">
            <v>48.79</v>
          </cell>
          <cell r="FZ509">
            <v>42.42</v>
          </cell>
        </row>
        <row r="510">
          <cell r="A510" t="str">
            <v>ВВГнг 4х 10</v>
          </cell>
          <cell r="FY510">
            <v>76.76</v>
          </cell>
          <cell r="FZ510">
            <v>66.75</v>
          </cell>
        </row>
        <row r="511">
          <cell r="A511" t="str">
            <v>ВВГнг 4х 16</v>
          </cell>
          <cell r="FY511">
            <v>117.4</v>
          </cell>
          <cell r="FZ511">
            <v>102.27</v>
          </cell>
        </row>
        <row r="512">
          <cell r="A512" t="str">
            <v>ВВГнг 4х 25</v>
          </cell>
          <cell r="FY512">
            <v>189.04</v>
          </cell>
          <cell r="FZ512">
            <v>164.74</v>
          </cell>
        </row>
        <row r="513">
          <cell r="A513" t="str">
            <v>ВВГнг 4х 35</v>
          </cell>
          <cell r="FY513">
            <v>256.3</v>
          </cell>
          <cell r="FZ513">
            <v>223.26</v>
          </cell>
        </row>
        <row r="514">
          <cell r="A514" t="str">
            <v>ВВГнг 4х 50</v>
          </cell>
          <cell r="FY514">
            <v>379.36</v>
          </cell>
          <cell r="FZ514">
            <v>329.87</v>
          </cell>
        </row>
        <row r="515">
          <cell r="A515" t="str">
            <v>ВВГнг 4х 70</v>
          </cell>
          <cell r="FY515">
            <v>541.14</v>
          </cell>
          <cell r="FZ515">
            <v>470.56</v>
          </cell>
        </row>
        <row r="516">
          <cell r="A516" t="str">
            <v>ВВГнг 4х 95</v>
          </cell>
          <cell r="FY516">
            <v>741.93</v>
          </cell>
          <cell r="FZ516">
            <v>646.28</v>
          </cell>
        </row>
        <row r="517">
          <cell r="A517" t="str">
            <v>ВВГнг 4х120</v>
          </cell>
          <cell r="FY517">
            <v>911.99</v>
          </cell>
          <cell r="FZ517">
            <v>794.76</v>
          </cell>
        </row>
        <row r="518">
          <cell r="A518" t="str">
            <v>ВВГнг 4х150</v>
          </cell>
          <cell r="FY518">
            <v>1142.48</v>
          </cell>
          <cell r="FZ518">
            <v>995.2</v>
          </cell>
        </row>
        <row r="519">
          <cell r="A519" t="str">
            <v>ВВГнг 4х185</v>
          </cell>
          <cell r="FY519">
            <v>1394.57</v>
          </cell>
          <cell r="FZ519">
            <v>1215.31</v>
          </cell>
        </row>
        <row r="520">
          <cell r="A520" t="str">
            <v>ВВГнг 4х240</v>
          </cell>
          <cell r="FY520">
            <v>1837.05</v>
          </cell>
          <cell r="FZ520">
            <v>1600.92</v>
          </cell>
        </row>
        <row r="521">
          <cell r="A521" t="str">
            <v>ВВГнг 5х  1,5</v>
          </cell>
          <cell r="FY521">
            <v>18.04</v>
          </cell>
          <cell r="FZ521">
            <v>15.89</v>
          </cell>
        </row>
        <row r="522">
          <cell r="A522" t="str">
            <v>ВВГнг 5х  2,5</v>
          </cell>
          <cell r="FY522">
            <v>27.29</v>
          </cell>
          <cell r="FZ522">
            <v>23.73</v>
          </cell>
        </row>
        <row r="523">
          <cell r="A523" t="str">
            <v>ВВГнг 5х  4</v>
          </cell>
          <cell r="FY523">
            <v>41.71</v>
          </cell>
          <cell r="FZ523">
            <v>36.27</v>
          </cell>
        </row>
        <row r="524">
          <cell r="A524" t="str">
            <v>ВВГнг 5х  6</v>
          </cell>
          <cell r="FY524">
            <v>59.13</v>
          </cell>
          <cell r="FZ524">
            <v>52</v>
          </cell>
        </row>
        <row r="525">
          <cell r="A525" t="str">
            <v>ВВГнг 5х 10</v>
          </cell>
          <cell r="FY525">
            <v>91.1</v>
          </cell>
          <cell r="FZ525">
            <v>82.82</v>
          </cell>
        </row>
        <row r="526">
          <cell r="A526" t="str">
            <v>ВВГнг 5х 16</v>
          </cell>
          <cell r="FY526">
            <v>139.9</v>
          </cell>
          <cell r="FZ526">
            <v>127.19</v>
          </cell>
        </row>
        <row r="527">
          <cell r="A527" t="str">
            <v>ВВГнг 5х 25</v>
          </cell>
          <cell r="FY527">
            <v>229.71</v>
          </cell>
          <cell r="FZ527">
            <v>208.83</v>
          </cell>
        </row>
        <row r="528">
          <cell r="A528" t="str">
            <v>ВВГнг 5х 35</v>
          </cell>
          <cell r="FY528">
            <v>319.44</v>
          </cell>
          <cell r="FZ528">
            <v>290.4</v>
          </cell>
        </row>
        <row r="529">
          <cell r="A529" t="str">
            <v>ВВГнг 5х 50</v>
          </cell>
          <cell r="FY529">
            <v>457.64</v>
          </cell>
          <cell r="FZ529">
            <v>416.04</v>
          </cell>
        </row>
        <row r="530">
          <cell r="A530" t="str">
            <v>ВВГнг 5х 70</v>
          </cell>
          <cell r="FY530">
            <v>652.78</v>
          </cell>
          <cell r="FZ530">
            <v>593.43</v>
          </cell>
        </row>
        <row r="531">
          <cell r="A531" t="str">
            <v>ВВГнг 5х 95</v>
          </cell>
          <cell r="FY531">
            <v>886.64</v>
          </cell>
          <cell r="FZ531">
            <v>806.04</v>
          </cell>
        </row>
        <row r="532">
          <cell r="A532" t="str">
            <v>ВВГнг 5х120</v>
          </cell>
          <cell r="FY532">
            <v>1121.43</v>
          </cell>
          <cell r="FZ532">
            <v>1019.49</v>
          </cell>
        </row>
        <row r="533">
          <cell r="A533" t="str">
            <v>ВВГнг 5х150</v>
          </cell>
          <cell r="FY533">
            <v>1377.27</v>
          </cell>
          <cell r="FZ533">
            <v>1252.07</v>
          </cell>
        </row>
        <row r="534">
          <cell r="A534" t="str">
            <v>ВВГнг 5х185</v>
          </cell>
          <cell r="FY534">
            <v>1880.27</v>
          </cell>
          <cell r="FZ534">
            <v>1709.34</v>
          </cell>
        </row>
        <row r="535">
          <cell r="A535" t="str">
            <v>ВВГнг-LS 1х  1,5</v>
          </cell>
          <cell r="FY535">
            <v>6.3</v>
          </cell>
          <cell r="FZ535">
            <v>5.73</v>
          </cell>
        </row>
        <row r="536">
          <cell r="A536" t="str">
            <v>ВВГнг-LS 1х  2,5</v>
          </cell>
          <cell r="FY536">
            <v>9.01</v>
          </cell>
          <cell r="FZ536">
            <v>8.19</v>
          </cell>
        </row>
        <row r="537">
          <cell r="A537" t="str">
            <v>ВВГнг-LS 1х  4</v>
          </cell>
          <cell r="FY537">
            <v>12.26</v>
          </cell>
          <cell r="FZ537">
            <v>11.14</v>
          </cell>
        </row>
        <row r="538">
          <cell r="A538" t="str">
            <v>ВВГнг-LS 1х  6</v>
          </cell>
          <cell r="FY538">
            <v>16.56</v>
          </cell>
          <cell r="FZ538">
            <v>15.05</v>
          </cell>
        </row>
        <row r="539">
          <cell r="A539" t="str">
            <v>ВВГнг-LS 1х 10</v>
          </cell>
          <cell r="FY539">
            <v>26.1</v>
          </cell>
          <cell r="FZ539">
            <v>23.73</v>
          </cell>
        </row>
        <row r="540">
          <cell r="A540" t="str">
            <v>ВВГнг-LS 1х 16</v>
          </cell>
          <cell r="FY540">
            <v>43.75</v>
          </cell>
          <cell r="FZ540">
            <v>39.77</v>
          </cell>
        </row>
        <row r="541">
          <cell r="A541" t="str">
            <v>ВВГнг-LS 1х 25</v>
          </cell>
          <cell r="FY541">
            <v>64.63</v>
          </cell>
          <cell r="FZ541">
            <v>58.76</v>
          </cell>
        </row>
        <row r="542">
          <cell r="A542" t="str">
            <v>ВВГнг-LS 1х 35</v>
          </cell>
          <cell r="FY542">
            <v>83.62</v>
          </cell>
          <cell r="FZ542">
            <v>76.02</v>
          </cell>
        </row>
        <row r="543">
          <cell r="A543" t="str">
            <v>ВВГнг-LS 1х 50</v>
          </cell>
          <cell r="FY543">
            <v>119.72</v>
          </cell>
          <cell r="FZ543">
            <v>108.84</v>
          </cell>
        </row>
        <row r="544">
          <cell r="A544" t="str">
            <v>ВВГнг-LS 1х 70</v>
          </cell>
          <cell r="FY544">
            <v>160.55</v>
          </cell>
          <cell r="FZ544">
            <v>145.95</v>
          </cell>
        </row>
        <row r="545">
          <cell r="A545" t="str">
            <v>ВВГнг-LS 1х 95</v>
          </cell>
          <cell r="FY545">
            <v>205.76</v>
          </cell>
          <cell r="FZ545">
            <v>187.06</v>
          </cell>
        </row>
        <row r="546">
          <cell r="A546" t="str">
            <v>ВВГнг-LS 1х120</v>
          </cell>
          <cell r="FY546">
            <v>294.28</v>
          </cell>
          <cell r="FZ546">
            <v>267.52</v>
          </cell>
        </row>
        <row r="547">
          <cell r="A547" t="str">
            <v>ВВГнг-LS 1х150</v>
          </cell>
          <cell r="FY547">
            <v>364.88</v>
          </cell>
          <cell r="FZ547">
            <v>331.71</v>
          </cell>
        </row>
        <row r="548">
          <cell r="A548" t="str">
            <v>ВВГнг-LS 1х185</v>
          </cell>
          <cell r="FY548">
            <v>407.21</v>
          </cell>
          <cell r="FZ548">
            <v>370.19</v>
          </cell>
        </row>
        <row r="549">
          <cell r="A549" t="str">
            <v>ВВГнг-LS 1х240</v>
          </cell>
          <cell r="FY549">
            <v>537.84</v>
          </cell>
          <cell r="FZ549">
            <v>488.94</v>
          </cell>
        </row>
        <row r="550">
          <cell r="A550" t="str">
            <v>ВВГнг-LS-п 2х1,5</v>
          </cell>
          <cell r="FY550">
            <v>13.09</v>
          </cell>
          <cell r="FZ550">
            <v>11.9</v>
          </cell>
        </row>
        <row r="551">
          <cell r="A551" t="str">
            <v>ВВГнг-LS-п 2х2,5</v>
          </cell>
          <cell r="FY551">
            <v>18.34</v>
          </cell>
          <cell r="FZ551">
            <v>16.68</v>
          </cell>
        </row>
        <row r="552">
          <cell r="A552" t="str">
            <v>ВВГнг-LS-п 2х4</v>
          </cell>
          <cell r="FY552">
            <v>28.19</v>
          </cell>
          <cell r="FZ552">
            <v>25.62</v>
          </cell>
        </row>
        <row r="553">
          <cell r="A553" t="str">
            <v>ВВГнг-LS-п 2х6</v>
          </cell>
          <cell r="FY553">
            <v>38.87</v>
          </cell>
          <cell r="FZ553">
            <v>35.33</v>
          </cell>
        </row>
        <row r="554">
          <cell r="A554" t="str">
            <v>ВВГнг-LS 2х  1,5</v>
          </cell>
          <cell r="FY554">
            <v>13.51</v>
          </cell>
          <cell r="FZ554">
            <v>12.28</v>
          </cell>
        </row>
        <row r="555">
          <cell r="A555" t="str">
            <v>ВВГнг-LS 2х  2,5</v>
          </cell>
          <cell r="FY555">
            <v>19.01</v>
          </cell>
          <cell r="FZ555">
            <v>17.28</v>
          </cell>
        </row>
        <row r="556">
          <cell r="A556" t="str">
            <v>ВВГнг-LS 2х  4</v>
          </cell>
          <cell r="FY556">
            <v>29.26</v>
          </cell>
          <cell r="FZ556">
            <v>26.6</v>
          </cell>
        </row>
        <row r="557">
          <cell r="A557" t="str">
            <v>ВВГнг-LS 2х  6</v>
          </cell>
          <cell r="FY557">
            <v>40</v>
          </cell>
          <cell r="FZ557">
            <v>36.37</v>
          </cell>
        </row>
        <row r="558">
          <cell r="A558" t="str">
            <v>ВВГнг-LS 2х 10</v>
          </cell>
          <cell r="FY558">
            <v>63.94</v>
          </cell>
          <cell r="FZ558">
            <v>58.13</v>
          </cell>
        </row>
        <row r="559">
          <cell r="A559" t="str">
            <v>ВВГнг-LS 2х 16</v>
          </cell>
          <cell r="FY559">
            <v>98.41</v>
          </cell>
          <cell r="FZ559">
            <v>89.47</v>
          </cell>
        </row>
        <row r="560">
          <cell r="A560" t="str">
            <v>ВВГнг-LS-п 3х1,5</v>
          </cell>
          <cell r="FY560">
            <v>17.83</v>
          </cell>
          <cell r="FZ560">
            <v>16.21</v>
          </cell>
        </row>
        <row r="561">
          <cell r="A561" t="str">
            <v>ВВГнг-LS-п 3х2,5</v>
          </cell>
          <cell r="FY561">
            <v>26.03</v>
          </cell>
          <cell r="FZ561">
            <v>23.66</v>
          </cell>
        </row>
        <row r="562">
          <cell r="A562" t="str">
            <v>ВВГнг-LS-п 3х4</v>
          </cell>
          <cell r="FY562">
            <v>34.81</v>
          </cell>
          <cell r="FZ562">
            <v>31.64</v>
          </cell>
        </row>
        <row r="563">
          <cell r="A563" t="str">
            <v>ВВГнг-LS-п 3х6</v>
          </cell>
          <cell r="FY563">
            <v>53.16</v>
          </cell>
          <cell r="FZ563">
            <v>48.33</v>
          </cell>
        </row>
        <row r="564">
          <cell r="A564" t="str">
            <v>ВВГнг-LS 3х  1,5</v>
          </cell>
          <cell r="FY564">
            <v>17.9</v>
          </cell>
          <cell r="FZ564">
            <v>16.27</v>
          </cell>
        </row>
        <row r="565">
          <cell r="A565" t="str">
            <v>ВВГнг-LS 3х  2,5</v>
          </cell>
          <cell r="FY565">
            <v>26.21</v>
          </cell>
          <cell r="FZ565">
            <v>23.83</v>
          </cell>
        </row>
        <row r="566">
          <cell r="A566" t="str">
            <v>ВВГнг-LS 3х  4</v>
          </cell>
          <cell r="FY566">
            <v>35.86</v>
          </cell>
          <cell r="FZ566">
            <v>32.6</v>
          </cell>
        </row>
        <row r="567">
          <cell r="A567" t="str">
            <v>ВВГнг-LS 3х  6</v>
          </cell>
          <cell r="FY567">
            <v>51.17</v>
          </cell>
          <cell r="FZ567">
            <v>46.52</v>
          </cell>
        </row>
        <row r="568">
          <cell r="A568" t="str">
            <v>ВВГнг-LS 3х 10</v>
          </cell>
          <cell r="FY568">
            <v>80.37</v>
          </cell>
          <cell r="FZ568">
            <v>73.07</v>
          </cell>
        </row>
        <row r="569">
          <cell r="A569" t="str">
            <v>ВВГнг-LS 3х 16</v>
          </cell>
          <cell r="FY569">
            <v>122.27</v>
          </cell>
          <cell r="FZ569">
            <v>111.16</v>
          </cell>
        </row>
        <row r="570">
          <cell r="A570" t="str">
            <v>ВВГнг-LS 3х 25</v>
          </cell>
          <cell r="FY570">
            <v>198.01</v>
          </cell>
          <cell r="FZ570">
            <v>180.01</v>
          </cell>
        </row>
        <row r="571">
          <cell r="A571" t="str">
            <v>ВВГнг-LS 3х 35</v>
          </cell>
          <cell r="FY571">
            <v>266.6</v>
          </cell>
          <cell r="FZ571">
            <v>242.37</v>
          </cell>
        </row>
        <row r="572">
          <cell r="A572" t="str">
            <v>ВВГнг-LS 3х 50</v>
          </cell>
          <cell r="FY572">
            <v>350.52</v>
          </cell>
          <cell r="FZ572">
            <v>318.65</v>
          </cell>
        </row>
        <row r="573">
          <cell r="A573" t="str">
            <v>ВВГнг-LS 3х  2,5+1х1,5</v>
          </cell>
          <cell r="FY573">
            <v>32.83</v>
          </cell>
          <cell r="FZ573">
            <v>29.84</v>
          </cell>
        </row>
        <row r="574">
          <cell r="A574" t="str">
            <v>ВВГнг-LS 3х  4+1х2,5</v>
          </cell>
          <cell r="FY574">
            <v>46.25</v>
          </cell>
          <cell r="FZ574">
            <v>42.05</v>
          </cell>
        </row>
        <row r="575">
          <cell r="A575" t="str">
            <v>ВВГнг-LS 3х  6+1х4</v>
          </cell>
          <cell r="FY575">
            <v>65.05</v>
          </cell>
          <cell r="FZ575">
            <v>59.14</v>
          </cell>
        </row>
        <row r="576">
          <cell r="A576" t="str">
            <v>ВВГнг-LS 3х 10+1х6</v>
          </cell>
          <cell r="FY576">
            <v>92</v>
          </cell>
          <cell r="FZ576">
            <v>83.63</v>
          </cell>
        </row>
        <row r="577">
          <cell r="A577" t="str">
            <v>ВВГнг-LS 3х 16+1х10</v>
          </cell>
          <cell r="FY577">
            <v>147.37</v>
          </cell>
          <cell r="FZ577">
            <v>133.97</v>
          </cell>
        </row>
        <row r="578">
          <cell r="A578" t="str">
            <v>ВВГнг-LS 3х 25+1х16</v>
          </cell>
          <cell r="FY578">
            <v>218.1</v>
          </cell>
          <cell r="FZ578">
            <v>198.27</v>
          </cell>
        </row>
        <row r="579">
          <cell r="A579" t="str">
            <v>ВВГнг-LS 3х 35+1х16</v>
          </cell>
          <cell r="FY579">
            <v>277.89</v>
          </cell>
          <cell r="FZ579">
            <v>252.63</v>
          </cell>
        </row>
        <row r="580">
          <cell r="A580" t="str">
            <v>ВВГнг-LS 3х 50+1х25</v>
          </cell>
          <cell r="FY580">
            <v>417.79</v>
          </cell>
          <cell r="FZ580">
            <v>379.81</v>
          </cell>
        </row>
        <row r="581">
          <cell r="A581" t="str">
            <v>ВВГнг-LS 3х 70+1х35</v>
          </cell>
          <cell r="FY581">
            <v>594.2</v>
          </cell>
          <cell r="FZ581">
            <v>540.18</v>
          </cell>
        </row>
        <row r="582">
          <cell r="A582" t="str">
            <v>ВВГнг-LS 3х 95+1х50</v>
          </cell>
          <cell r="FY582">
            <v>714.49</v>
          </cell>
          <cell r="FZ582">
            <v>649.54</v>
          </cell>
        </row>
        <row r="583">
          <cell r="A583" t="str">
            <v>ВВГнг-LS 3х120+1х70</v>
          </cell>
          <cell r="FY583">
            <v>931.15</v>
          </cell>
          <cell r="FZ583">
            <v>846.5</v>
          </cell>
        </row>
        <row r="584">
          <cell r="A584" t="str">
            <v>ВВГнг-LS 3х150+1х70</v>
          </cell>
          <cell r="FY584">
            <v>1128.74</v>
          </cell>
          <cell r="FZ584">
            <v>1026.13</v>
          </cell>
        </row>
        <row r="585">
          <cell r="A585" t="str">
            <v>ВВГнг-LS 3х185+1х95</v>
          </cell>
          <cell r="FY585">
            <v>1552.21</v>
          </cell>
          <cell r="FZ585">
            <v>1411.1</v>
          </cell>
        </row>
        <row r="586">
          <cell r="A586" t="str">
            <v>ВВГнг-LS 3х240+1х120</v>
          </cell>
          <cell r="FY586">
            <v>2057.29</v>
          </cell>
          <cell r="FZ586">
            <v>1870.26</v>
          </cell>
        </row>
        <row r="587">
          <cell r="A587" t="str">
            <v>ВВГнг-LS 4х  1,5</v>
          </cell>
          <cell r="FY587">
            <v>24.45</v>
          </cell>
          <cell r="FZ587">
            <v>22.23</v>
          </cell>
        </row>
        <row r="588">
          <cell r="A588" t="str">
            <v>ВВГнг-LS 4х  2,5</v>
          </cell>
          <cell r="FY588">
            <v>34.6</v>
          </cell>
          <cell r="FZ588">
            <v>31.45</v>
          </cell>
        </row>
        <row r="589">
          <cell r="A589" t="str">
            <v>ВВГнг-LS 4х  4</v>
          </cell>
          <cell r="FY589">
            <v>48</v>
          </cell>
          <cell r="FZ589">
            <v>43.63</v>
          </cell>
        </row>
        <row r="590">
          <cell r="A590" t="str">
            <v>ВВГнг-LS 4х  6</v>
          </cell>
          <cell r="FY590">
            <v>64.79</v>
          </cell>
          <cell r="FZ590">
            <v>58.9</v>
          </cell>
        </row>
        <row r="591">
          <cell r="A591" t="str">
            <v>ВВГнг-LS 4х 10</v>
          </cell>
          <cell r="FY591">
            <v>100.83</v>
          </cell>
          <cell r="FZ591">
            <v>91.66</v>
          </cell>
        </row>
        <row r="592">
          <cell r="A592" t="str">
            <v>ВВГнг-LS 4х 16</v>
          </cell>
          <cell r="FY592">
            <v>149.48</v>
          </cell>
          <cell r="FZ592">
            <v>135.89</v>
          </cell>
        </row>
        <row r="593">
          <cell r="A593" t="str">
            <v>ВВГнг-LS 4х 25</v>
          </cell>
          <cell r="FY593">
            <v>231.86</v>
          </cell>
          <cell r="FZ593">
            <v>210.78</v>
          </cell>
        </row>
        <row r="594">
          <cell r="A594" t="str">
            <v>ВВГнг-LS 4х 35</v>
          </cell>
          <cell r="FY594">
            <v>314.44</v>
          </cell>
          <cell r="FZ594">
            <v>285.85</v>
          </cell>
        </row>
        <row r="595">
          <cell r="A595" t="str">
            <v>ВВГнг-LS 4х 50</v>
          </cell>
          <cell r="FY595">
            <v>436.81</v>
          </cell>
          <cell r="FZ595">
            <v>397.1</v>
          </cell>
        </row>
        <row r="596">
          <cell r="A596" t="str">
            <v>ВВГнг-LS 4х 70</v>
          </cell>
          <cell r="FY596">
            <v>597.21</v>
          </cell>
          <cell r="FZ596">
            <v>542.92</v>
          </cell>
        </row>
        <row r="597">
          <cell r="A597" t="str">
            <v>ВВГнг-LS 4х 95</v>
          </cell>
          <cell r="FY597">
            <v>817.25</v>
          </cell>
          <cell r="FZ597">
            <v>742.95</v>
          </cell>
        </row>
        <row r="598">
          <cell r="A598" t="str">
            <v>ВВГнг-LS 4х120</v>
          </cell>
          <cell r="FY598">
            <v>999.55</v>
          </cell>
          <cell r="FZ598">
            <v>908.68</v>
          </cell>
        </row>
        <row r="599">
          <cell r="A599" t="str">
            <v>ВВГнг-LS 4х150</v>
          </cell>
          <cell r="FY599">
            <v>1300.89</v>
          </cell>
          <cell r="FZ599">
            <v>1182.63</v>
          </cell>
        </row>
        <row r="600">
          <cell r="A600" t="str">
            <v>ВВГнг-LS 4х185</v>
          </cell>
          <cell r="FY600">
            <v>1521.34</v>
          </cell>
          <cell r="FZ600">
            <v>1383.04</v>
          </cell>
        </row>
        <row r="601">
          <cell r="A601" t="str">
            <v>ВВГнг-LS 4х240</v>
          </cell>
          <cell r="FY601">
            <v>2084.68</v>
          </cell>
          <cell r="FZ601">
            <v>1895.17</v>
          </cell>
        </row>
        <row r="602">
          <cell r="A602" t="str">
            <v>ВВГнг-LS 5х  1,5</v>
          </cell>
          <cell r="FY602">
            <v>27.88</v>
          </cell>
          <cell r="FZ602">
            <v>25.35</v>
          </cell>
        </row>
        <row r="603">
          <cell r="A603" t="str">
            <v>ВВГнг-LS 5х  2,5</v>
          </cell>
          <cell r="FY603">
            <v>39.48</v>
          </cell>
          <cell r="FZ603">
            <v>35.89</v>
          </cell>
        </row>
        <row r="604">
          <cell r="A604" t="str">
            <v>ВВГнг-LS 5х  4</v>
          </cell>
          <cell r="FY604">
            <v>58.53</v>
          </cell>
          <cell r="FZ604">
            <v>53.21</v>
          </cell>
        </row>
        <row r="605">
          <cell r="A605" t="str">
            <v>ВВГнг-LS 5х  6</v>
          </cell>
          <cell r="FY605">
            <v>80.53</v>
          </cell>
          <cell r="FZ605">
            <v>73.21</v>
          </cell>
        </row>
        <row r="606">
          <cell r="A606" t="str">
            <v>ВВГнг-LS 5х 10</v>
          </cell>
          <cell r="FY606">
            <v>122.63</v>
          </cell>
          <cell r="FZ606">
            <v>111.48</v>
          </cell>
        </row>
        <row r="607">
          <cell r="A607" t="str">
            <v>ВВГнг-LS 5х 16</v>
          </cell>
          <cell r="FY607">
            <v>187.31</v>
          </cell>
          <cell r="FZ607">
            <v>170.29</v>
          </cell>
        </row>
        <row r="608">
          <cell r="A608" t="str">
            <v>ВВГнг-LS 5х 25</v>
          </cell>
          <cell r="FY608">
            <v>285.01</v>
          </cell>
          <cell r="FZ608">
            <v>259.1</v>
          </cell>
        </row>
        <row r="609">
          <cell r="A609" t="str">
            <v>ВВГнг-LS 5х 35</v>
          </cell>
          <cell r="FY609">
            <v>393.63</v>
          </cell>
          <cell r="FZ609">
            <v>357.85</v>
          </cell>
        </row>
        <row r="610">
          <cell r="A610" t="str">
            <v>ВВГнг-LS 5х 50</v>
          </cell>
          <cell r="FY610">
            <v>553.1</v>
          </cell>
          <cell r="FZ610">
            <v>502.82</v>
          </cell>
        </row>
        <row r="611">
          <cell r="A611" t="str">
            <v>ВВГнг-LS 5х 70</v>
          </cell>
          <cell r="FY611">
            <v>760.46</v>
          </cell>
          <cell r="FZ611">
            <v>691.33</v>
          </cell>
        </row>
        <row r="612">
          <cell r="A612" t="str">
            <v>ВВГнг-LS 5х 95</v>
          </cell>
          <cell r="FY612">
            <v>1021.19</v>
          </cell>
          <cell r="FZ612">
            <v>928.36</v>
          </cell>
        </row>
        <row r="613">
          <cell r="A613" t="str">
            <v>ВВГнг-LS 5х120</v>
          </cell>
          <cell r="FY613">
            <v>1271.63</v>
          </cell>
          <cell r="FZ613">
            <v>1156.03</v>
          </cell>
        </row>
        <row r="614">
          <cell r="A614" t="str">
            <v>ВВГнг-LS 5х150</v>
          </cell>
          <cell r="FY614">
            <v>1538.36</v>
          </cell>
          <cell r="FZ614">
            <v>1398.51</v>
          </cell>
        </row>
        <row r="615">
          <cell r="A615" t="str">
            <v>ВВГнг-LS 5х185</v>
          </cell>
          <cell r="FY615">
            <v>3241.92</v>
          </cell>
          <cell r="FZ615">
            <v>2947.2</v>
          </cell>
        </row>
        <row r="616">
          <cell r="A616" t="str">
            <v> Кабель медный силовой с заполнением (ВВГз)</v>
          </cell>
          <cell r="FY616">
            <v>0</v>
          </cell>
        </row>
        <row r="617">
          <cell r="A617" t="str">
            <v>ВВГз 2х  1,5</v>
          </cell>
          <cell r="FY617">
            <v>8.62</v>
          </cell>
          <cell r="FZ617">
            <v>7.83</v>
          </cell>
        </row>
        <row r="618">
          <cell r="A618" t="str">
            <v>ВВГз 2х  2,5</v>
          </cell>
          <cell r="FY618">
            <v>12.76</v>
          </cell>
          <cell r="FZ618">
            <v>11.6</v>
          </cell>
        </row>
        <row r="619">
          <cell r="A619" t="str">
            <v>ВВГз 2х  4</v>
          </cell>
          <cell r="FY619">
            <v>19.93</v>
          </cell>
          <cell r="FZ619">
            <v>18.12</v>
          </cell>
        </row>
        <row r="620">
          <cell r="A620" t="str">
            <v>ВВГз 2х  6</v>
          </cell>
          <cell r="FY620">
            <v>28.02</v>
          </cell>
          <cell r="FZ620">
            <v>25.47</v>
          </cell>
        </row>
        <row r="621">
          <cell r="A621" t="str">
            <v>ВВГз 2х 10</v>
          </cell>
          <cell r="FY621">
            <v>52.6</v>
          </cell>
          <cell r="FZ621">
            <v>47.81</v>
          </cell>
        </row>
        <row r="622">
          <cell r="A622" t="str">
            <v>ВВГз 3х  1,5</v>
          </cell>
          <cell r="FY622">
            <v>11.55</v>
          </cell>
          <cell r="FZ622">
            <v>10.5</v>
          </cell>
        </row>
        <row r="623">
          <cell r="A623" t="str">
            <v>ВВГз 3х  2,5</v>
          </cell>
          <cell r="FY623">
            <v>18.09</v>
          </cell>
          <cell r="FZ623">
            <v>16.45</v>
          </cell>
        </row>
        <row r="624">
          <cell r="A624" t="str">
            <v>ВВГз 3х  4</v>
          </cell>
          <cell r="FY624">
            <v>27.38</v>
          </cell>
          <cell r="FZ624">
            <v>24.89</v>
          </cell>
        </row>
        <row r="625">
          <cell r="A625" t="str">
            <v>ВВГз 3х  6</v>
          </cell>
          <cell r="FY625">
            <v>39.04</v>
          </cell>
          <cell r="FZ625">
            <v>35.49</v>
          </cell>
        </row>
        <row r="626">
          <cell r="A626" t="str">
            <v>ВВГз 3х 10</v>
          </cell>
          <cell r="FY626">
            <v>63.7</v>
          </cell>
          <cell r="FZ626">
            <v>57.91</v>
          </cell>
        </row>
        <row r="627">
          <cell r="A627" t="str">
            <v>ВВГз 3х 16</v>
          </cell>
          <cell r="FY627">
            <v>122.1</v>
          </cell>
          <cell r="FZ627">
            <v>111</v>
          </cell>
        </row>
        <row r="628">
          <cell r="A628" t="str">
            <v>ВВГз 3х  2,5+1х1,5</v>
          </cell>
          <cell r="FY628">
            <v>21.48</v>
          </cell>
          <cell r="FZ628">
            <v>19.52</v>
          </cell>
        </row>
        <row r="629">
          <cell r="A629" t="str">
            <v>ВВГз 3х  4+1х2,5</v>
          </cell>
          <cell r="FY629">
            <v>32.79</v>
          </cell>
          <cell r="FZ629">
            <v>29.81</v>
          </cell>
        </row>
        <row r="630">
          <cell r="A630" t="str">
            <v>ВВГз 3х  6+1х4</v>
          </cell>
          <cell r="FY630">
            <v>47.27</v>
          </cell>
          <cell r="FZ630">
            <v>42.97</v>
          </cell>
        </row>
        <row r="631">
          <cell r="A631" t="str">
            <v>ВВГз 3х 10+1х6</v>
          </cell>
          <cell r="FY631">
            <v>86.41</v>
          </cell>
          <cell r="FZ631">
            <v>78.55</v>
          </cell>
        </row>
        <row r="632">
          <cell r="A632" t="str">
            <v>ВВГз 3х 16+1х10</v>
          </cell>
          <cell r="FY632">
            <v>121.25</v>
          </cell>
          <cell r="FZ632">
            <v>110.23</v>
          </cell>
        </row>
        <row r="633">
          <cell r="A633" t="str">
            <v>ВВГз 4х  1,5</v>
          </cell>
          <cell r="FY633">
            <v>15.35</v>
          </cell>
          <cell r="FZ633">
            <v>13.95</v>
          </cell>
        </row>
        <row r="634">
          <cell r="A634" t="str">
            <v>ВВГз 4х  2,5</v>
          </cell>
          <cell r="FY634">
            <v>23.13</v>
          </cell>
          <cell r="FZ634">
            <v>21.03</v>
          </cell>
        </row>
        <row r="635">
          <cell r="A635" t="str">
            <v>ВВГз 4х  4</v>
          </cell>
          <cell r="FY635">
            <v>35.28</v>
          </cell>
          <cell r="FZ635">
            <v>32.07</v>
          </cell>
        </row>
        <row r="636">
          <cell r="A636" t="str">
            <v>ВВГз 4х  6</v>
          </cell>
          <cell r="FY636">
            <v>50.61</v>
          </cell>
          <cell r="FZ636">
            <v>46.01</v>
          </cell>
        </row>
        <row r="637">
          <cell r="A637" t="str">
            <v>ВВГз 4х 10</v>
          </cell>
          <cell r="FY637">
            <v>82.9</v>
          </cell>
          <cell r="FZ637">
            <v>75.36</v>
          </cell>
        </row>
        <row r="638">
          <cell r="A638" t="str">
            <v>ВВГз 4х 16</v>
          </cell>
          <cell r="FY638">
            <v>159.67</v>
          </cell>
          <cell r="FZ638">
            <v>145.15</v>
          </cell>
        </row>
        <row r="639">
          <cell r="A639" t="str">
            <v>ВВГз 4х 25</v>
          </cell>
          <cell r="FY639">
            <v>240.12</v>
          </cell>
          <cell r="FZ639">
            <v>218.29</v>
          </cell>
        </row>
        <row r="640">
          <cell r="A640" t="str">
            <v>ВВГз 4х 35</v>
          </cell>
          <cell r="FY640">
            <v>279.44</v>
          </cell>
          <cell r="FZ640">
            <v>254.03</v>
          </cell>
        </row>
        <row r="641">
          <cell r="A641" t="str">
            <v>ВВГз 4х 50</v>
          </cell>
          <cell r="FY641">
            <v>428.73</v>
          </cell>
          <cell r="FZ641">
            <v>389.76</v>
          </cell>
        </row>
        <row r="642">
          <cell r="A642" t="str">
            <v>ВВГз 4х 70</v>
          </cell>
          <cell r="FY642">
            <v>560.04</v>
          </cell>
          <cell r="FZ642">
            <v>509.13</v>
          </cell>
        </row>
        <row r="643">
          <cell r="A643" t="str">
            <v>ВВГз 4х 95</v>
          </cell>
          <cell r="FY643">
            <v>831.96</v>
          </cell>
          <cell r="FZ643">
            <v>756.33</v>
          </cell>
        </row>
        <row r="644">
          <cell r="A644" t="str">
            <v>ВВГз 4х120</v>
          </cell>
          <cell r="FY644">
            <v>960.59</v>
          </cell>
          <cell r="FZ644">
            <v>873.26</v>
          </cell>
        </row>
        <row r="645">
          <cell r="A645" t="str">
            <v>ВВГз 4х240</v>
          </cell>
          <cell r="FY645">
            <v>2086.1</v>
          </cell>
          <cell r="FZ645">
            <v>1896.45</v>
          </cell>
        </row>
        <row r="646">
          <cell r="A646" t="str">
            <v>ВВГз 5х  1,5</v>
          </cell>
          <cell r="FY646">
            <v>24.13</v>
          </cell>
          <cell r="FZ646">
            <v>21.93</v>
          </cell>
        </row>
        <row r="647">
          <cell r="A647" t="str">
            <v>ВВГз 5х  2,5</v>
          </cell>
          <cell r="FY647">
            <v>28.33</v>
          </cell>
          <cell r="FZ647">
            <v>25.75</v>
          </cell>
        </row>
        <row r="648">
          <cell r="A648" t="str">
            <v>ВВГз 5х  4</v>
          </cell>
          <cell r="FY648">
            <v>51.9</v>
          </cell>
          <cell r="FZ648">
            <v>47.18</v>
          </cell>
        </row>
        <row r="649">
          <cell r="A649" t="str">
            <v>ВВГз 5х  6</v>
          </cell>
          <cell r="FY649">
            <v>62.49</v>
          </cell>
          <cell r="FZ649">
            <v>56.81</v>
          </cell>
        </row>
        <row r="650">
          <cell r="A650" t="str">
            <v>ВВГз 5х 10</v>
          </cell>
          <cell r="FY650">
            <v>117.79</v>
          </cell>
          <cell r="FZ650">
            <v>107.08</v>
          </cell>
        </row>
        <row r="651">
          <cell r="A651" t="str">
            <v>ВВГз 5х 16</v>
          </cell>
          <cell r="FY651">
            <v>196.11</v>
          </cell>
          <cell r="FZ651">
            <v>178.28</v>
          </cell>
        </row>
        <row r="652">
          <cell r="A652" t="str">
            <v>ВВГз 5х 25</v>
          </cell>
          <cell r="FY652">
            <v>296.58</v>
          </cell>
          <cell r="FZ652">
            <v>269.62</v>
          </cell>
        </row>
        <row r="653">
          <cell r="A653" t="str">
            <v>ВВГз 5х 35</v>
          </cell>
          <cell r="FY653">
            <v>399.25</v>
          </cell>
          <cell r="FZ653">
            <v>362.95</v>
          </cell>
        </row>
        <row r="654">
          <cell r="A654" t="str">
            <v> Кабель медный бронированный (ВБбШв, ВБбШнг)</v>
          </cell>
          <cell r="FY654">
            <v>0</v>
          </cell>
        </row>
        <row r="655">
          <cell r="A655" t="str">
            <v>ВБбШв 3х 2,5</v>
          </cell>
          <cell r="FY655">
            <v>36.39</v>
          </cell>
          <cell r="FZ655">
            <v>33.08</v>
          </cell>
        </row>
        <row r="656">
          <cell r="A656" t="str">
            <v>ВБбШв 3х 4</v>
          </cell>
          <cell r="FY656">
            <v>45.84</v>
          </cell>
          <cell r="FZ656">
            <v>41.67</v>
          </cell>
        </row>
        <row r="657">
          <cell r="A657" t="str">
            <v>ВБбШв 3х 6</v>
          </cell>
          <cell r="FY657">
            <v>60.33</v>
          </cell>
          <cell r="FZ657">
            <v>54.84</v>
          </cell>
        </row>
        <row r="658">
          <cell r="A658" t="str">
            <v>ВБбШв 3х 10</v>
          </cell>
          <cell r="FY658">
            <v>81.16</v>
          </cell>
          <cell r="FZ658">
            <v>73.79</v>
          </cell>
        </row>
        <row r="659">
          <cell r="A659" t="str">
            <v>ВБбШв 3х 16</v>
          </cell>
          <cell r="FY659">
            <v>127.7</v>
          </cell>
          <cell r="FZ659">
            <v>116.09</v>
          </cell>
        </row>
        <row r="660">
          <cell r="A660" t="str">
            <v>ВБбШв 3х 25</v>
          </cell>
          <cell r="FY660">
            <v>168.66</v>
          </cell>
          <cell r="FZ660">
            <v>153.33</v>
          </cell>
        </row>
        <row r="661">
          <cell r="A661" t="str">
            <v>ВБбШв 3х 35</v>
          </cell>
          <cell r="FY661">
            <v>235.57</v>
          </cell>
          <cell r="FZ661">
            <v>214.15</v>
          </cell>
        </row>
        <row r="662">
          <cell r="A662" t="str">
            <v>ВБбШв 3х 50</v>
          </cell>
          <cell r="FY662">
            <v>322.12</v>
          </cell>
          <cell r="FZ662">
            <v>292.84</v>
          </cell>
        </row>
        <row r="663">
          <cell r="A663" t="str">
            <v>ВБбШв 3х 70</v>
          </cell>
          <cell r="FY663">
            <v>454.8</v>
          </cell>
          <cell r="FZ663">
            <v>413.46</v>
          </cell>
        </row>
        <row r="664">
          <cell r="A664" t="str">
            <v>ВБбШв 3х 95</v>
          </cell>
          <cell r="FY664">
            <v>610.8</v>
          </cell>
          <cell r="FZ664">
            <v>555.27</v>
          </cell>
        </row>
        <row r="665">
          <cell r="A665" t="str">
            <v>ВБбШв 3х120</v>
          </cell>
          <cell r="FY665">
            <v>748.8</v>
          </cell>
          <cell r="FZ665">
            <v>680.73</v>
          </cell>
        </row>
        <row r="666">
          <cell r="A666" t="str">
            <v>ВБбШв 3х185</v>
          </cell>
          <cell r="FY666">
            <v>1122.83</v>
          </cell>
          <cell r="FZ666">
            <v>1020.76</v>
          </cell>
        </row>
        <row r="667">
          <cell r="A667" t="str">
            <v>ВБбШв 3х240</v>
          </cell>
          <cell r="FY667">
            <v>1481.24</v>
          </cell>
          <cell r="FZ667">
            <v>1346.58</v>
          </cell>
        </row>
        <row r="668">
          <cell r="A668" t="str">
            <v>ВБбШв 3х 4+1х2,5</v>
          </cell>
          <cell r="FY668">
            <v>53.11</v>
          </cell>
          <cell r="FZ668">
            <v>48.28</v>
          </cell>
        </row>
        <row r="669">
          <cell r="A669" t="str">
            <v>ВБбШв 3х 6+1х4</v>
          </cell>
          <cell r="FY669">
            <v>67.03</v>
          </cell>
          <cell r="FZ669">
            <v>60.94</v>
          </cell>
        </row>
        <row r="670">
          <cell r="A670" t="str">
            <v>ВБбШв 3х10+1х6</v>
          </cell>
          <cell r="FY670">
            <v>92.06</v>
          </cell>
          <cell r="FZ670">
            <v>83.69</v>
          </cell>
        </row>
        <row r="671">
          <cell r="A671" t="str">
            <v>ВБбШв 3х16+1х10</v>
          </cell>
          <cell r="FY671">
            <v>135.42</v>
          </cell>
          <cell r="FZ671">
            <v>123.11</v>
          </cell>
        </row>
        <row r="672">
          <cell r="A672" t="str">
            <v>ВБбШв 3х25+1х16</v>
          </cell>
          <cell r="FY672">
            <v>200.49</v>
          </cell>
          <cell r="FZ672">
            <v>182.26</v>
          </cell>
        </row>
        <row r="673">
          <cell r="A673" t="str">
            <v>ВБбШв 3х35+1х16</v>
          </cell>
          <cell r="FY673">
            <v>265.04</v>
          </cell>
          <cell r="FZ673">
            <v>240.94</v>
          </cell>
        </row>
        <row r="674">
          <cell r="A674" t="str">
            <v>ВБбШв 3х50+1х25</v>
          </cell>
          <cell r="FY674">
            <v>374.82</v>
          </cell>
          <cell r="FZ674">
            <v>340.75</v>
          </cell>
        </row>
        <row r="675">
          <cell r="A675" t="str">
            <v>ВБбШв 3х70+1х35</v>
          </cell>
          <cell r="FY675">
            <v>510.94</v>
          </cell>
          <cell r="FZ675">
            <v>464.49</v>
          </cell>
        </row>
        <row r="676">
          <cell r="A676" t="str">
            <v>ВБбШв 3х95+1х50</v>
          </cell>
          <cell r="FY676">
            <v>682.14</v>
          </cell>
          <cell r="FZ676">
            <v>620.13</v>
          </cell>
        </row>
        <row r="677">
          <cell r="A677" t="str">
            <v>ВБбШв 3х120+1х70</v>
          </cell>
          <cell r="FY677">
            <v>859.04</v>
          </cell>
          <cell r="FZ677">
            <v>780.94</v>
          </cell>
        </row>
        <row r="678">
          <cell r="A678" t="str">
            <v>ВБбШв 3х150+1х70</v>
          </cell>
          <cell r="FY678">
            <v>1023.34</v>
          </cell>
          <cell r="FZ678">
            <v>930.31</v>
          </cell>
        </row>
        <row r="679">
          <cell r="A679" t="str">
            <v>ВБбШв 3х185+1х95</v>
          </cell>
          <cell r="FY679">
            <v>1275.32</v>
          </cell>
          <cell r="FZ679">
            <v>1159.38</v>
          </cell>
        </row>
        <row r="680">
          <cell r="A680" t="str">
            <v>ВБбШв 4х 2,5</v>
          </cell>
          <cell r="FY680">
            <v>38.1</v>
          </cell>
          <cell r="FZ680">
            <v>34.63</v>
          </cell>
        </row>
        <row r="681">
          <cell r="A681" t="str">
            <v>ВБбШв 4х 4</v>
          </cell>
          <cell r="FY681">
            <v>50.22</v>
          </cell>
          <cell r="FZ681">
            <v>45.66</v>
          </cell>
        </row>
        <row r="682">
          <cell r="A682" t="str">
            <v>ВБбШв 4х 6</v>
          </cell>
          <cell r="FY682">
            <v>65.89</v>
          </cell>
          <cell r="FZ682">
            <v>59.9</v>
          </cell>
        </row>
        <row r="683">
          <cell r="A683" t="str">
            <v>ВБбШв 4х 10</v>
          </cell>
          <cell r="FY683">
            <v>95.71</v>
          </cell>
          <cell r="FZ683">
            <v>87.01</v>
          </cell>
        </row>
        <row r="684">
          <cell r="A684" t="str">
            <v>ВБбШв 4х 16</v>
          </cell>
          <cell r="FY684">
            <v>139.9</v>
          </cell>
          <cell r="FZ684">
            <v>127.18</v>
          </cell>
        </row>
        <row r="685">
          <cell r="A685" t="str">
            <v>ВБбШв 4х 25</v>
          </cell>
          <cell r="FY685">
            <v>209.78</v>
          </cell>
          <cell r="FZ685">
            <v>190.71</v>
          </cell>
        </row>
        <row r="686">
          <cell r="A686" t="str">
            <v>ВБбШв 4х 35</v>
          </cell>
          <cell r="FY686">
            <v>284.03</v>
          </cell>
          <cell r="FZ686">
            <v>258.21</v>
          </cell>
        </row>
        <row r="687">
          <cell r="A687" t="str">
            <v>ВБбШв 4х 50</v>
          </cell>
          <cell r="FY687">
            <v>395.7</v>
          </cell>
          <cell r="FZ687">
            <v>359.72</v>
          </cell>
        </row>
        <row r="688">
          <cell r="A688" t="str">
            <v>ВБбШв 4х 70</v>
          </cell>
          <cell r="FY688">
            <v>541.02</v>
          </cell>
          <cell r="FZ688">
            <v>491.83</v>
          </cell>
        </row>
        <row r="689">
          <cell r="A689" t="str">
            <v>ВБбШв 4х 95</v>
          </cell>
          <cell r="FY689">
            <v>734.03</v>
          </cell>
          <cell r="FZ689">
            <v>667.3</v>
          </cell>
        </row>
        <row r="690">
          <cell r="A690" t="str">
            <v>ВБбШв 4х120</v>
          </cell>
          <cell r="FY690">
            <v>897.1</v>
          </cell>
          <cell r="FZ690">
            <v>815.55</v>
          </cell>
        </row>
        <row r="691">
          <cell r="A691" t="str">
            <v>ВБбШв 4х150</v>
          </cell>
          <cell r="FY691">
            <v>1122.69</v>
          </cell>
          <cell r="FZ691">
            <v>1020.63</v>
          </cell>
        </row>
        <row r="692">
          <cell r="A692" t="str">
            <v>ВБбШв 4х185</v>
          </cell>
          <cell r="FY692">
            <v>1365.5</v>
          </cell>
          <cell r="FZ692">
            <v>1241.36</v>
          </cell>
        </row>
        <row r="693">
          <cell r="A693" t="str">
            <v>ВБбШв 4х240</v>
          </cell>
          <cell r="FY693">
            <v>1792.77</v>
          </cell>
          <cell r="FZ693">
            <v>1629.79</v>
          </cell>
        </row>
        <row r="694">
          <cell r="A694" t="str">
            <v>ВБбШв 5х2,5</v>
          </cell>
          <cell r="FY694">
            <v>47.05</v>
          </cell>
          <cell r="FZ694">
            <v>42.77</v>
          </cell>
        </row>
        <row r="695">
          <cell r="A695" t="str">
            <v>ВБбШв 5х4</v>
          </cell>
          <cell r="FY695">
            <v>64.2</v>
          </cell>
          <cell r="FZ695">
            <v>58.36</v>
          </cell>
        </row>
        <row r="696">
          <cell r="A696" t="str">
            <v>ВБбШв 5х6</v>
          </cell>
          <cell r="FY696">
            <v>83.99</v>
          </cell>
          <cell r="FZ696">
            <v>76.35</v>
          </cell>
        </row>
        <row r="697">
          <cell r="A697" t="str">
            <v>ВБбШв 5х10</v>
          </cell>
          <cell r="FY697">
            <v>130.86</v>
          </cell>
          <cell r="FZ697">
            <v>118.96</v>
          </cell>
        </row>
        <row r="698">
          <cell r="A698" t="str">
            <v>ВБбШв 5х16</v>
          </cell>
          <cell r="FY698">
            <v>193.28</v>
          </cell>
          <cell r="FZ698">
            <v>175.71</v>
          </cell>
        </row>
        <row r="699">
          <cell r="A699" t="str">
            <v>ВБбШв 5х25</v>
          </cell>
          <cell r="FY699">
            <v>288.84</v>
          </cell>
          <cell r="FZ699">
            <v>262.58</v>
          </cell>
        </row>
        <row r="700">
          <cell r="A700" t="str">
            <v>ВБбШв 5х35</v>
          </cell>
          <cell r="FY700">
            <v>388.42</v>
          </cell>
          <cell r="FZ700">
            <v>353.11</v>
          </cell>
        </row>
        <row r="701">
          <cell r="A701" t="str">
            <v>ВБбШв 5х50</v>
          </cell>
          <cell r="FY701">
            <v>508.13</v>
          </cell>
          <cell r="FZ701">
            <v>461.94</v>
          </cell>
        </row>
        <row r="702">
          <cell r="A702" t="str">
            <v>ВБбШв 5х70</v>
          </cell>
          <cell r="FY702">
            <v>689.86</v>
          </cell>
          <cell r="FZ702">
            <v>627.14</v>
          </cell>
        </row>
        <row r="703">
          <cell r="A703" t="str">
            <v>ВБбШв 5х95</v>
          </cell>
          <cell r="FY703">
            <v>932.48</v>
          </cell>
          <cell r="FZ703">
            <v>847.71</v>
          </cell>
        </row>
        <row r="704">
          <cell r="A704" t="str">
            <v>ВБбШв 5х120</v>
          </cell>
          <cell r="FY704">
            <v>1170.73</v>
          </cell>
          <cell r="FZ704">
            <v>1064.3</v>
          </cell>
        </row>
        <row r="705">
          <cell r="A705" t="str">
            <v>ВБбШв 5х150</v>
          </cell>
          <cell r="FY705">
            <v>1432.46</v>
          </cell>
          <cell r="FZ705">
            <v>1302.23</v>
          </cell>
        </row>
        <row r="706">
          <cell r="A706" t="str">
            <v>ВБбШв 5х185</v>
          </cell>
          <cell r="FY706">
            <v>1948.46</v>
          </cell>
          <cell r="FZ706">
            <v>1771.33</v>
          </cell>
        </row>
        <row r="707">
          <cell r="A707" t="str">
            <v>ВБбШв 5х240</v>
          </cell>
          <cell r="FY707">
            <v>2557.95</v>
          </cell>
          <cell r="FZ707">
            <v>2325.41</v>
          </cell>
        </row>
        <row r="708">
          <cell r="A708" t="str">
            <v>ВБбШнг 3х 2,5</v>
          </cell>
          <cell r="FY708">
            <v>45.56</v>
          </cell>
          <cell r="FZ708">
            <v>41.42</v>
          </cell>
        </row>
        <row r="709">
          <cell r="A709" t="str">
            <v>ВБбШнг 3х 4</v>
          </cell>
          <cell r="FY709">
            <v>53.98</v>
          </cell>
          <cell r="FZ709">
            <v>49.07</v>
          </cell>
        </row>
        <row r="710">
          <cell r="A710" t="str">
            <v>ВБбШнг 3х 6</v>
          </cell>
          <cell r="FY710">
            <v>63.53</v>
          </cell>
          <cell r="FZ710">
            <v>57.76</v>
          </cell>
        </row>
        <row r="711">
          <cell r="A711" t="str">
            <v>ВБбШнг 3х 10</v>
          </cell>
          <cell r="FY711">
            <v>97.85</v>
          </cell>
          <cell r="FZ711">
            <v>88.95</v>
          </cell>
        </row>
        <row r="712">
          <cell r="A712" t="str">
            <v>ВБбШнг 3х 16</v>
          </cell>
          <cell r="FY712">
            <v>136.2</v>
          </cell>
          <cell r="FZ712">
            <v>123.82</v>
          </cell>
        </row>
        <row r="713">
          <cell r="A713" t="str">
            <v>ВБбШнг 3х 25</v>
          </cell>
          <cell r="FY713">
            <v>202.75</v>
          </cell>
          <cell r="FZ713">
            <v>184.32</v>
          </cell>
        </row>
        <row r="714">
          <cell r="A714" t="str">
            <v>ВБбШнг 3х 35</v>
          </cell>
          <cell r="FY714">
            <v>266.63</v>
          </cell>
          <cell r="FZ714">
            <v>242.39</v>
          </cell>
        </row>
        <row r="715">
          <cell r="A715" t="str">
            <v>ВБбШнг 3х 50</v>
          </cell>
          <cell r="FY715">
            <v>382.69</v>
          </cell>
          <cell r="FZ715">
            <v>347.9</v>
          </cell>
        </row>
        <row r="716">
          <cell r="A716" t="str">
            <v>ВБбШнг 3х 70</v>
          </cell>
          <cell r="FY716">
            <v>509.43</v>
          </cell>
          <cell r="FZ716">
            <v>463.12</v>
          </cell>
        </row>
        <row r="717">
          <cell r="A717" t="str">
            <v>ВБбШнг 3х 95</v>
          </cell>
          <cell r="FY717">
            <v>684.64</v>
          </cell>
          <cell r="FZ717">
            <v>622.4</v>
          </cell>
        </row>
        <row r="718">
          <cell r="A718" t="str">
            <v>ВБбШнг 3х120</v>
          </cell>
          <cell r="FY718">
            <v>849.87</v>
          </cell>
          <cell r="FZ718">
            <v>772.61</v>
          </cell>
        </row>
        <row r="719">
          <cell r="A719" t="str">
            <v>ВБбШнг 3х150</v>
          </cell>
          <cell r="FY719">
            <v>1036.86</v>
          </cell>
          <cell r="FZ719">
            <v>942.6</v>
          </cell>
        </row>
        <row r="720">
          <cell r="A720" t="str">
            <v>ВБбШнг 3х185</v>
          </cell>
          <cell r="FY720">
            <v>1272.9</v>
          </cell>
          <cell r="FZ720">
            <v>1157.18</v>
          </cell>
        </row>
        <row r="721">
          <cell r="A721" t="str">
            <v>ВБбШнг 3х240</v>
          </cell>
          <cell r="FY721">
            <v>1647.11</v>
          </cell>
          <cell r="FZ721">
            <v>1497.37</v>
          </cell>
        </row>
        <row r="722">
          <cell r="A722" t="str">
            <v>ВБбШнг 3х 4+1х2,5</v>
          </cell>
          <cell r="FY722">
            <v>61.42</v>
          </cell>
          <cell r="FZ722">
            <v>55.83</v>
          </cell>
        </row>
        <row r="723">
          <cell r="A723" t="str">
            <v>ВБбШнг 3х 6+1х4</v>
          </cell>
          <cell r="FY723">
            <v>81.9</v>
          </cell>
          <cell r="FZ723">
            <v>74.46</v>
          </cell>
        </row>
        <row r="724">
          <cell r="A724" t="str">
            <v>ВБбШнг 3х10+1х6</v>
          </cell>
          <cell r="FY724">
            <v>104.6</v>
          </cell>
          <cell r="FZ724">
            <v>95.09</v>
          </cell>
        </row>
        <row r="725">
          <cell r="A725" t="str">
            <v>ВБбШнг 3х16+1х10</v>
          </cell>
          <cell r="FY725">
            <v>146.66</v>
          </cell>
          <cell r="FZ725">
            <v>133.33</v>
          </cell>
        </row>
        <row r="726">
          <cell r="A726" t="str">
            <v>ВБбШнг 3х25+1х16</v>
          </cell>
          <cell r="FY726">
            <v>222</v>
          </cell>
          <cell r="FZ726">
            <v>201.82</v>
          </cell>
        </row>
        <row r="727">
          <cell r="A727" t="str">
            <v>ВБбШнг 3х35+1х16</v>
          </cell>
          <cell r="FY727">
            <v>269.95</v>
          </cell>
          <cell r="FZ727">
            <v>245.41</v>
          </cell>
        </row>
        <row r="728">
          <cell r="A728" t="str">
            <v>ВБбШнг 3х50+1х25</v>
          </cell>
          <cell r="FY728">
            <v>377.58</v>
          </cell>
          <cell r="FZ728">
            <v>343.26</v>
          </cell>
        </row>
        <row r="729">
          <cell r="A729" t="str">
            <v>ВБбШнг 3х70+1х35</v>
          </cell>
          <cell r="FY729">
            <v>521.47</v>
          </cell>
          <cell r="FZ729">
            <v>474.06</v>
          </cell>
        </row>
        <row r="730">
          <cell r="A730" t="str">
            <v>ВБбШнг 3х95+1х50</v>
          </cell>
          <cell r="FY730">
            <v>661.62</v>
          </cell>
          <cell r="FZ730">
            <v>601.47</v>
          </cell>
        </row>
        <row r="731">
          <cell r="A731" t="str">
            <v>ВБбШнг 3х120+1х70</v>
          </cell>
          <cell r="FY731">
            <v>851.4</v>
          </cell>
          <cell r="FZ731">
            <v>774</v>
          </cell>
        </row>
        <row r="732">
          <cell r="A732" t="str">
            <v>ВБбШнг 3х150+1х70</v>
          </cell>
          <cell r="FY732">
            <v>1042.83</v>
          </cell>
          <cell r="FZ732">
            <v>948.02</v>
          </cell>
        </row>
        <row r="733">
          <cell r="A733" t="str">
            <v>ВБбШнг 3х185+1х95</v>
          </cell>
          <cell r="FY733">
            <v>1403.28</v>
          </cell>
          <cell r="FZ733">
            <v>1275.71</v>
          </cell>
        </row>
        <row r="734">
          <cell r="A734" t="str">
            <v>ВБбШнг 4х 2,5</v>
          </cell>
          <cell r="FY734">
            <v>50.49</v>
          </cell>
          <cell r="FZ734">
            <v>45.9</v>
          </cell>
        </row>
        <row r="735">
          <cell r="A735" t="str">
            <v>ВБбШнг 4х 4</v>
          </cell>
          <cell r="FY735">
            <v>64.65</v>
          </cell>
          <cell r="FZ735">
            <v>58.78</v>
          </cell>
        </row>
        <row r="736">
          <cell r="A736" t="str">
            <v>ВБбШнг 4х 6</v>
          </cell>
          <cell r="FY736">
            <v>78.19</v>
          </cell>
          <cell r="FZ736">
            <v>71.08</v>
          </cell>
        </row>
        <row r="737">
          <cell r="A737" t="str">
            <v>ВБбШнг 4х 10</v>
          </cell>
          <cell r="FY737">
            <v>126.51</v>
          </cell>
          <cell r="FZ737">
            <v>115.01</v>
          </cell>
        </row>
        <row r="738">
          <cell r="A738" t="str">
            <v>ВБбШнг 4х 16</v>
          </cell>
          <cell r="FY738">
            <v>170.02</v>
          </cell>
          <cell r="FZ738">
            <v>154.57</v>
          </cell>
        </row>
        <row r="739">
          <cell r="A739" t="str">
            <v>ВБбШнг 4х 25</v>
          </cell>
          <cell r="FY739">
            <v>247.99</v>
          </cell>
          <cell r="FZ739">
            <v>225.45</v>
          </cell>
        </row>
        <row r="740">
          <cell r="A740" t="str">
            <v>ВБбШнг 4х 35</v>
          </cell>
          <cell r="FY740">
            <v>330.17</v>
          </cell>
          <cell r="FZ740">
            <v>300.15</v>
          </cell>
        </row>
        <row r="741">
          <cell r="A741" t="str">
            <v>ВБбШнг 4х 50</v>
          </cell>
          <cell r="FY741">
            <v>426.52</v>
          </cell>
          <cell r="FZ741">
            <v>387.74</v>
          </cell>
        </row>
        <row r="742">
          <cell r="A742" t="str">
            <v>ВБбШнг 4х 70</v>
          </cell>
          <cell r="FY742">
            <v>579</v>
          </cell>
          <cell r="FZ742">
            <v>526.36</v>
          </cell>
        </row>
        <row r="743">
          <cell r="A743" t="str">
            <v>ВБбШнг 4х 95</v>
          </cell>
          <cell r="FY743">
            <v>779.43</v>
          </cell>
          <cell r="FZ743">
            <v>708.57</v>
          </cell>
        </row>
        <row r="744">
          <cell r="A744" t="str">
            <v>ВБбШнг 4х120</v>
          </cell>
          <cell r="FY744">
            <v>988.52</v>
          </cell>
          <cell r="FZ744">
            <v>898.66</v>
          </cell>
        </row>
        <row r="745">
          <cell r="A745" t="str">
            <v>ВБбШнг 4х150</v>
          </cell>
          <cell r="FY745">
            <v>1201.37</v>
          </cell>
          <cell r="FZ745">
            <v>1092.15</v>
          </cell>
        </row>
        <row r="746">
          <cell r="A746" t="str">
            <v>ВБбШнг 4х185</v>
          </cell>
          <cell r="FY746">
            <v>1440.9</v>
          </cell>
          <cell r="FZ746">
            <v>1309.91</v>
          </cell>
        </row>
        <row r="747">
          <cell r="A747" t="str">
            <v>ВБбШнг 4х240</v>
          </cell>
          <cell r="FY747">
            <v>1869.83</v>
          </cell>
          <cell r="FZ747">
            <v>1699.85</v>
          </cell>
        </row>
        <row r="748">
          <cell r="A748" t="str">
            <v>ВБбШнг 5х6</v>
          </cell>
          <cell r="FY748">
            <v>93.73</v>
          </cell>
          <cell r="FZ748">
            <v>85.21</v>
          </cell>
        </row>
        <row r="749">
          <cell r="A749" t="str">
            <v>ВБбШнг 5х10</v>
          </cell>
          <cell r="FY749">
            <v>147.01</v>
          </cell>
          <cell r="FZ749">
            <v>133.65</v>
          </cell>
        </row>
        <row r="750">
          <cell r="A750" t="str">
            <v>ВБбШнг 5х16</v>
          </cell>
          <cell r="FY750">
            <v>204.79</v>
          </cell>
          <cell r="FZ750">
            <v>186.17</v>
          </cell>
        </row>
        <row r="751">
          <cell r="A751" t="str">
            <v>ВБбШнг 5х25</v>
          </cell>
          <cell r="FY751">
            <v>304.45</v>
          </cell>
          <cell r="FZ751">
            <v>276.77</v>
          </cell>
        </row>
        <row r="752">
          <cell r="A752" t="str">
            <v>ВБбШнг 5х35</v>
          </cell>
          <cell r="FY752">
            <v>405.6</v>
          </cell>
          <cell r="FZ752">
            <v>368.73</v>
          </cell>
        </row>
        <row r="753">
          <cell r="A753" t="str">
            <v>ВБбШнг 5х50</v>
          </cell>
          <cell r="FY753">
            <v>532.75</v>
          </cell>
          <cell r="FZ753">
            <v>484.32</v>
          </cell>
        </row>
        <row r="754">
          <cell r="A754" t="str">
            <v>ВБбШнг 5х70</v>
          </cell>
          <cell r="FY754">
            <v>718.59</v>
          </cell>
          <cell r="FZ754">
            <v>653.27</v>
          </cell>
        </row>
        <row r="755">
          <cell r="A755" t="str">
            <v>ВБбШнг 5х95</v>
          </cell>
          <cell r="FY755">
            <v>968.23</v>
          </cell>
          <cell r="FZ755">
            <v>880.21</v>
          </cell>
        </row>
        <row r="756">
          <cell r="A756" t="str">
            <v>ВБбШнг 5х120</v>
          </cell>
          <cell r="FY756">
            <v>1212.14</v>
          </cell>
          <cell r="FZ756">
            <v>1101.94</v>
          </cell>
        </row>
        <row r="757">
          <cell r="A757" t="str">
            <v> Кабель алюминиевый силовой (АВВГ, АВВГп, АВВГнг, АВВГнг-п, АВВГнг-LS)</v>
          </cell>
        </row>
        <row r="758">
          <cell r="A758" t="str">
            <v>АВВГ 1х  2,5</v>
          </cell>
          <cell r="FY758">
            <v>2.21</v>
          </cell>
          <cell r="FZ758">
            <v>2.01</v>
          </cell>
        </row>
        <row r="759">
          <cell r="A759" t="str">
            <v>АВВГ 1х  4</v>
          </cell>
          <cell r="FY759">
            <v>2.99</v>
          </cell>
          <cell r="FZ759">
            <v>2.72</v>
          </cell>
        </row>
        <row r="760">
          <cell r="A760" t="str">
            <v>АВВГ 1х  6</v>
          </cell>
          <cell r="FY760">
            <v>3.71</v>
          </cell>
          <cell r="FZ760">
            <v>3.37</v>
          </cell>
        </row>
        <row r="761">
          <cell r="A761" t="str">
            <v>АВВГ 1х 10</v>
          </cell>
          <cell r="FY761">
            <v>5.63</v>
          </cell>
          <cell r="FZ761">
            <v>5.12</v>
          </cell>
        </row>
        <row r="762">
          <cell r="A762" t="str">
            <v>АВВГ 1х 16</v>
          </cell>
          <cell r="FY762">
            <v>8.21</v>
          </cell>
          <cell r="FZ762">
            <v>7.46</v>
          </cell>
        </row>
        <row r="763">
          <cell r="A763" t="str">
            <v>АВВГ 1х 25</v>
          </cell>
          <cell r="FY763">
            <v>12</v>
          </cell>
          <cell r="FZ763">
            <v>10.91</v>
          </cell>
        </row>
        <row r="764">
          <cell r="A764" t="str">
            <v>АВВГ 1х 35</v>
          </cell>
          <cell r="FY764">
            <v>15.81</v>
          </cell>
          <cell r="FZ764">
            <v>14.37</v>
          </cell>
        </row>
        <row r="765">
          <cell r="A765" t="str">
            <v>АВВГ 1х 50</v>
          </cell>
          <cell r="FY765">
            <v>22.1</v>
          </cell>
          <cell r="FZ765">
            <v>20.09</v>
          </cell>
        </row>
        <row r="766">
          <cell r="A766" t="str">
            <v>АВВГ 1х 70</v>
          </cell>
          <cell r="FY766">
            <v>30.28</v>
          </cell>
          <cell r="FZ766">
            <v>27.53</v>
          </cell>
        </row>
        <row r="767">
          <cell r="A767" t="str">
            <v>АВВГ 1х 95</v>
          </cell>
          <cell r="FY767">
            <v>39.6</v>
          </cell>
          <cell r="FZ767">
            <v>36</v>
          </cell>
        </row>
        <row r="768">
          <cell r="A768" t="str">
            <v>АВВГ 1х120</v>
          </cell>
          <cell r="FY768">
            <v>48.14</v>
          </cell>
          <cell r="FZ768">
            <v>43.76</v>
          </cell>
        </row>
        <row r="769">
          <cell r="A769" t="str">
            <v>АВВГ 1х150</v>
          </cell>
          <cell r="FY769">
            <v>64.97</v>
          </cell>
          <cell r="FZ769">
            <v>59.06</v>
          </cell>
        </row>
        <row r="770">
          <cell r="A770" t="str">
            <v>АВВГ 1х185</v>
          </cell>
          <cell r="FY770">
            <v>78.91</v>
          </cell>
          <cell r="FZ770">
            <v>71.74</v>
          </cell>
        </row>
        <row r="771">
          <cell r="A771" t="str">
            <v>АВВГ 1х240</v>
          </cell>
          <cell r="FY771">
            <v>100.07</v>
          </cell>
          <cell r="FZ771">
            <v>90.97</v>
          </cell>
        </row>
        <row r="772">
          <cell r="A772" t="str">
            <v>АВВГп 2х 2,5</v>
          </cell>
          <cell r="FY772">
            <v>3.2</v>
          </cell>
          <cell r="FZ772">
            <v>2.85</v>
          </cell>
        </row>
        <row r="773">
          <cell r="A773" t="str">
            <v>АВВГп 2х 4</v>
          </cell>
          <cell r="FY773">
            <v>4.65</v>
          </cell>
          <cell r="FZ773">
            <v>4.08</v>
          </cell>
        </row>
        <row r="774">
          <cell r="A774" t="str">
            <v>АВВГп 2х 6</v>
          </cell>
          <cell r="FY774">
            <v>6</v>
          </cell>
          <cell r="FZ774">
            <v>5.45</v>
          </cell>
        </row>
        <row r="775">
          <cell r="A775" t="str">
            <v>АВВГп 2х10</v>
          </cell>
          <cell r="FY775">
            <v>9.75</v>
          </cell>
          <cell r="FZ775">
            <v>8.79</v>
          </cell>
        </row>
        <row r="776">
          <cell r="A776" t="str">
            <v>АВВГп 2х 16</v>
          </cell>
          <cell r="FY776">
            <v>14.48</v>
          </cell>
          <cell r="FZ776">
            <v>13.16</v>
          </cell>
        </row>
        <row r="777">
          <cell r="A777" t="str">
            <v>АВВГ 2х 25</v>
          </cell>
          <cell r="FY777">
            <v>20.68</v>
          </cell>
          <cell r="FZ777">
            <v>18.8</v>
          </cell>
        </row>
        <row r="778">
          <cell r="A778" t="str">
            <v>АВВГ 2х 35</v>
          </cell>
          <cell r="FY778">
            <v>32.93</v>
          </cell>
          <cell r="FZ778">
            <v>29.94</v>
          </cell>
        </row>
        <row r="779">
          <cell r="A779" t="str">
            <v>АВВГ 2х 50</v>
          </cell>
          <cell r="FY779">
            <v>49.26</v>
          </cell>
          <cell r="FZ779">
            <v>44.78</v>
          </cell>
        </row>
        <row r="780">
          <cell r="A780" t="str">
            <v>АВВГ 2х 70</v>
          </cell>
          <cell r="FY780">
            <v>62.96</v>
          </cell>
          <cell r="FZ780">
            <v>57.23</v>
          </cell>
        </row>
        <row r="781">
          <cell r="A781" t="str">
            <v>АВВГ 2х 95</v>
          </cell>
          <cell r="FY781">
            <v>83.97</v>
          </cell>
          <cell r="FZ781">
            <v>76.34</v>
          </cell>
        </row>
        <row r="782">
          <cell r="A782" t="str">
            <v>АВВГ 2х120</v>
          </cell>
          <cell r="FY782">
            <v>105.93</v>
          </cell>
          <cell r="FZ782">
            <v>96.3</v>
          </cell>
        </row>
        <row r="783">
          <cell r="A783" t="str">
            <v>АВВГ 2х150</v>
          </cell>
          <cell r="FY783">
            <v>127.47</v>
          </cell>
          <cell r="FZ783">
            <v>115.88</v>
          </cell>
        </row>
        <row r="784">
          <cell r="A784" t="str">
            <v>АВВГ 2х185</v>
          </cell>
          <cell r="FY784">
            <v>175.73</v>
          </cell>
          <cell r="FZ784">
            <v>159.76</v>
          </cell>
        </row>
        <row r="785">
          <cell r="A785" t="str">
            <v>АВВГ 2х240</v>
          </cell>
          <cell r="FY785">
            <v>219.27</v>
          </cell>
          <cell r="FZ785">
            <v>199.34</v>
          </cell>
        </row>
        <row r="786">
          <cell r="A786" t="str">
            <v>АВВГп 3х2,5</v>
          </cell>
          <cell r="FY786">
            <v>4.77</v>
          </cell>
          <cell r="FZ786">
            <v>4.15</v>
          </cell>
        </row>
        <row r="787">
          <cell r="A787" t="str">
            <v>АВВГп 3х4</v>
          </cell>
          <cell r="FY787">
            <v>6.66</v>
          </cell>
          <cell r="FZ787">
            <v>5.79</v>
          </cell>
        </row>
        <row r="788">
          <cell r="A788" t="str">
            <v>АВВГп 3х6</v>
          </cell>
          <cell r="FY788">
            <v>9.28</v>
          </cell>
          <cell r="FZ788">
            <v>8.44</v>
          </cell>
        </row>
        <row r="789">
          <cell r="A789" t="str">
            <v>АВВГ 3х10</v>
          </cell>
          <cell r="FY789">
            <v>14.64</v>
          </cell>
          <cell r="FZ789">
            <v>13.31</v>
          </cell>
        </row>
        <row r="790">
          <cell r="A790" t="str">
            <v>АВВГ 3х 16</v>
          </cell>
          <cell r="FY790">
            <v>21.31</v>
          </cell>
          <cell r="FZ790">
            <v>19.37</v>
          </cell>
        </row>
        <row r="791">
          <cell r="A791" t="str">
            <v>АВВГ 3х 25</v>
          </cell>
          <cell r="FY791">
            <v>32.04</v>
          </cell>
          <cell r="FZ791">
            <v>29.13</v>
          </cell>
        </row>
        <row r="792">
          <cell r="A792" t="str">
            <v>АВВГ 3х 35</v>
          </cell>
          <cell r="FY792">
            <v>43.78</v>
          </cell>
          <cell r="FZ792">
            <v>39.8</v>
          </cell>
        </row>
        <row r="793">
          <cell r="A793" t="str">
            <v>АВВГ 3х 50</v>
          </cell>
          <cell r="FY793">
            <v>64.96</v>
          </cell>
          <cell r="FZ793">
            <v>59.06</v>
          </cell>
        </row>
        <row r="794">
          <cell r="A794" t="str">
            <v>АВВГ 3х 70</v>
          </cell>
          <cell r="FY794">
            <v>90.48</v>
          </cell>
          <cell r="FZ794">
            <v>82.26</v>
          </cell>
        </row>
        <row r="795">
          <cell r="A795" t="str">
            <v>АВВГ 3х 95</v>
          </cell>
          <cell r="FY795">
            <v>127.81</v>
          </cell>
          <cell r="FZ795">
            <v>116.19</v>
          </cell>
        </row>
        <row r="796">
          <cell r="A796" t="str">
            <v>АВВГ 3х120</v>
          </cell>
          <cell r="FY796">
            <v>155.35</v>
          </cell>
          <cell r="FZ796">
            <v>141.23</v>
          </cell>
        </row>
        <row r="797">
          <cell r="A797" t="str">
            <v>АВВГ 3х150</v>
          </cell>
          <cell r="FY797">
            <v>183.65</v>
          </cell>
          <cell r="FZ797">
            <v>166.96</v>
          </cell>
        </row>
        <row r="798">
          <cell r="A798" t="str">
            <v>АВВГ 3х185</v>
          </cell>
          <cell r="FY798">
            <v>242.04</v>
          </cell>
          <cell r="FZ798">
            <v>220.04</v>
          </cell>
        </row>
        <row r="799">
          <cell r="A799" t="str">
            <v>АВВГ 3х240</v>
          </cell>
          <cell r="FY799">
            <v>305.92</v>
          </cell>
          <cell r="FZ799">
            <v>278.11</v>
          </cell>
        </row>
        <row r="800">
          <cell r="A800" t="str">
            <v>АВВГ 3х  4+1х2,5</v>
          </cell>
          <cell r="FY800">
            <v>8.51</v>
          </cell>
          <cell r="FZ800">
            <v>7.73</v>
          </cell>
        </row>
        <row r="801">
          <cell r="A801" t="str">
            <v>АВВГ 3х  6+1х4</v>
          </cell>
          <cell r="FY801">
            <v>11.27</v>
          </cell>
          <cell r="FZ801">
            <v>10.25</v>
          </cell>
        </row>
        <row r="802">
          <cell r="A802" t="str">
            <v>АВВГ 3х 10+1х6</v>
          </cell>
          <cell r="FY802">
            <v>17.02</v>
          </cell>
          <cell r="FZ802">
            <v>15.47</v>
          </cell>
        </row>
        <row r="803">
          <cell r="A803" t="str">
            <v>АВВГ 3х 16+1х10</v>
          </cell>
          <cell r="FY803">
            <v>25.48</v>
          </cell>
          <cell r="FZ803">
            <v>23.16</v>
          </cell>
        </row>
        <row r="804">
          <cell r="A804" t="str">
            <v>АВВГ 3х 25+1х16</v>
          </cell>
          <cell r="FY804">
            <v>37.74</v>
          </cell>
          <cell r="FZ804">
            <v>34.31</v>
          </cell>
        </row>
        <row r="805">
          <cell r="A805" t="str">
            <v>АВВГ 3х 35+1х16</v>
          </cell>
          <cell r="FY805">
            <v>49.19</v>
          </cell>
          <cell r="FZ805">
            <v>44.72</v>
          </cell>
        </row>
        <row r="806">
          <cell r="A806" t="str">
            <v>АВВГ 3х 50+1х25</v>
          </cell>
          <cell r="FY806">
            <v>67.43</v>
          </cell>
          <cell r="FZ806">
            <v>61.3</v>
          </cell>
        </row>
        <row r="807">
          <cell r="A807" t="str">
            <v>АВВГ 3х 70+1х25</v>
          </cell>
          <cell r="FY807">
            <v>99.34</v>
          </cell>
          <cell r="FZ807">
            <v>90.31</v>
          </cell>
        </row>
        <row r="808">
          <cell r="A808" t="str">
            <v>АВВГ 3х 70+1х35</v>
          </cell>
          <cell r="FY808">
            <v>104.88</v>
          </cell>
          <cell r="FZ808">
            <v>95.34</v>
          </cell>
        </row>
        <row r="809">
          <cell r="A809" t="str">
            <v>АВВГ 3х 95+1х35</v>
          </cell>
          <cell r="FY809">
            <v>131.73</v>
          </cell>
          <cell r="FZ809">
            <v>119.76</v>
          </cell>
        </row>
        <row r="810">
          <cell r="A810" t="str">
            <v>АВВГ 3х 95+1х50</v>
          </cell>
          <cell r="FY810">
            <v>151.96</v>
          </cell>
          <cell r="FZ810">
            <v>138.14</v>
          </cell>
        </row>
        <row r="811">
          <cell r="A811" t="str">
            <v>АВВГ 3х120+1х35</v>
          </cell>
          <cell r="FY811">
            <v>155.62</v>
          </cell>
          <cell r="FZ811">
            <v>141.47</v>
          </cell>
        </row>
        <row r="812">
          <cell r="A812" t="str">
            <v>АВВГ 3х120+1х70</v>
          </cell>
          <cell r="FY812">
            <v>186.84</v>
          </cell>
          <cell r="FZ812">
            <v>169.86</v>
          </cell>
        </row>
        <row r="813">
          <cell r="A813" t="str">
            <v>АВВГ 3х150+1х70</v>
          </cell>
          <cell r="FY813">
            <v>208.64</v>
          </cell>
          <cell r="FZ813">
            <v>189.68</v>
          </cell>
        </row>
        <row r="814">
          <cell r="A814" t="str">
            <v>АВВГ 3х185+1х95</v>
          </cell>
          <cell r="FY814">
            <v>256.01</v>
          </cell>
          <cell r="FZ814">
            <v>232.74</v>
          </cell>
        </row>
        <row r="815">
          <cell r="A815" t="str">
            <v>АВВГ 3х240+1х120</v>
          </cell>
          <cell r="FY815">
            <v>341.09</v>
          </cell>
          <cell r="FZ815">
            <v>310.08</v>
          </cell>
        </row>
        <row r="816">
          <cell r="A816" t="str">
            <v>АВВГ 4х  2,5</v>
          </cell>
          <cell r="FY816">
            <v>6.2</v>
          </cell>
          <cell r="FZ816">
            <v>5.64</v>
          </cell>
        </row>
        <row r="817">
          <cell r="A817" t="str">
            <v>АВВГ 4х  4</v>
          </cell>
          <cell r="FY817">
            <v>8.87</v>
          </cell>
          <cell r="FZ817">
            <v>8.07</v>
          </cell>
        </row>
        <row r="818">
          <cell r="A818" t="str">
            <v>АВВГ 4х  6</v>
          </cell>
          <cell r="FY818">
            <v>11.95</v>
          </cell>
          <cell r="FZ818">
            <v>10.86</v>
          </cell>
        </row>
        <row r="819">
          <cell r="A819" t="str">
            <v>АВВГ 4х 10</v>
          </cell>
          <cell r="FY819">
            <v>18.84</v>
          </cell>
          <cell r="FZ819">
            <v>17.13</v>
          </cell>
        </row>
        <row r="820">
          <cell r="A820" t="str">
            <v>АВВГ 4х 16</v>
          </cell>
          <cell r="FY820">
            <v>27.54</v>
          </cell>
          <cell r="FZ820">
            <v>25.04</v>
          </cell>
        </row>
        <row r="821">
          <cell r="A821" t="str">
            <v>АВВГ 4х 25</v>
          </cell>
          <cell r="FY821">
            <v>41.15</v>
          </cell>
          <cell r="FZ821">
            <v>37.41</v>
          </cell>
        </row>
        <row r="822">
          <cell r="A822" t="str">
            <v>АВВГ 4х 35</v>
          </cell>
          <cell r="FY822">
            <v>54.83</v>
          </cell>
          <cell r="FZ822">
            <v>49.84</v>
          </cell>
        </row>
        <row r="823">
          <cell r="A823" t="str">
            <v>АВВГ 4х 50</v>
          </cell>
          <cell r="FY823">
            <v>75.26</v>
          </cell>
          <cell r="FZ823">
            <v>68.42</v>
          </cell>
        </row>
        <row r="824">
          <cell r="A824" t="str">
            <v>АВВГ 4х 70</v>
          </cell>
          <cell r="FY824">
            <v>116.64</v>
          </cell>
          <cell r="FZ824">
            <v>106.03</v>
          </cell>
        </row>
        <row r="825">
          <cell r="A825" t="str">
            <v>АВВГ 4х 95</v>
          </cell>
          <cell r="FY825">
            <v>152.87</v>
          </cell>
          <cell r="FZ825">
            <v>138.97</v>
          </cell>
        </row>
        <row r="826">
          <cell r="A826" t="str">
            <v>АВВГ 4х120</v>
          </cell>
          <cell r="FY826">
            <v>183.43</v>
          </cell>
          <cell r="FZ826">
            <v>166.75</v>
          </cell>
        </row>
        <row r="827">
          <cell r="A827" t="str">
            <v>АВВГ 4х150</v>
          </cell>
          <cell r="FY827">
            <v>223.55</v>
          </cell>
          <cell r="FZ827">
            <v>203.23</v>
          </cell>
        </row>
        <row r="828">
          <cell r="A828" t="str">
            <v>АВВГ 4х185</v>
          </cell>
          <cell r="FY828">
            <v>276.68</v>
          </cell>
          <cell r="FZ828">
            <v>251.53</v>
          </cell>
        </row>
        <row r="829">
          <cell r="A829" t="str">
            <v>АВВГ 4х240</v>
          </cell>
          <cell r="FY829">
            <v>351.64</v>
          </cell>
          <cell r="FZ829">
            <v>319.67</v>
          </cell>
        </row>
        <row r="830">
          <cell r="A830" t="str">
            <v>АВВГ 5х  2,5</v>
          </cell>
          <cell r="FY830">
            <v>8.06</v>
          </cell>
          <cell r="FZ830">
            <v>7.33</v>
          </cell>
        </row>
        <row r="831">
          <cell r="A831" t="str">
            <v>АВВГ 5х  4</v>
          </cell>
          <cell r="FY831">
            <v>11.4</v>
          </cell>
          <cell r="FZ831">
            <v>10.37</v>
          </cell>
        </row>
        <row r="832">
          <cell r="A832" t="str">
            <v>АВВГ 5х  6</v>
          </cell>
          <cell r="FY832">
            <v>15.15</v>
          </cell>
          <cell r="FZ832">
            <v>13.77</v>
          </cell>
        </row>
        <row r="833">
          <cell r="A833" t="str">
            <v>АВВГ 5х 10</v>
          </cell>
          <cell r="FY833">
            <v>23.87</v>
          </cell>
          <cell r="FZ833">
            <v>21.7</v>
          </cell>
        </row>
        <row r="834">
          <cell r="A834" t="str">
            <v>АВВГ 5х 16</v>
          </cell>
          <cell r="FY834">
            <v>35.33</v>
          </cell>
          <cell r="FZ834">
            <v>32.12</v>
          </cell>
        </row>
        <row r="835">
          <cell r="A835" t="str">
            <v>АВВГ 5х 25</v>
          </cell>
          <cell r="FY835">
            <v>51.98</v>
          </cell>
          <cell r="FZ835">
            <v>47.26</v>
          </cell>
        </row>
        <row r="836">
          <cell r="A836" t="str">
            <v>АВВГ 5х 35</v>
          </cell>
          <cell r="FY836">
            <v>74.86</v>
          </cell>
          <cell r="FZ836">
            <v>68.06</v>
          </cell>
        </row>
        <row r="837">
          <cell r="A837" t="str">
            <v>АВВГ 5х 50</v>
          </cell>
          <cell r="FY837">
            <v>102.3</v>
          </cell>
          <cell r="FZ837">
            <v>93</v>
          </cell>
        </row>
        <row r="838">
          <cell r="A838" t="str">
            <v>АВВГ 5х 70</v>
          </cell>
          <cell r="FY838">
            <v>156.79</v>
          </cell>
          <cell r="FZ838">
            <v>142.53</v>
          </cell>
        </row>
        <row r="839">
          <cell r="A839" t="str">
            <v>АВВГ 5х 95</v>
          </cell>
          <cell r="FY839">
            <v>219.81</v>
          </cell>
          <cell r="FZ839">
            <v>199.82</v>
          </cell>
        </row>
        <row r="840">
          <cell r="A840" t="str">
            <v>АВВГ 5х120</v>
          </cell>
          <cell r="FY840">
            <v>269.88</v>
          </cell>
          <cell r="FZ840">
            <v>245.34</v>
          </cell>
        </row>
        <row r="841">
          <cell r="A841" t="str">
            <v>АВВГ 5х150</v>
          </cell>
          <cell r="FY841">
            <v>324.83</v>
          </cell>
          <cell r="FZ841">
            <v>295.3</v>
          </cell>
        </row>
        <row r="842">
          <cell r="A842" t="str">
            <v>АВВГ 5х185</v>
          </cell>
          <cell r="FY842">
            <v>356.68</v>
          </cell>
          <cell r="FZ842">
            <v>324.26</v>
          </cell>
        </row>
        <row r="843">
          <cell r="A843" t="str">
            <v>АВВГнг 1х  2,5</v>
          </cell>
          <cell r="FY843">
            <v>3.11</v>
          </cell>
          <cell r="FZ843">
            <v>2.83</v>
          </cell>
        </row>
        <row r="844">
          <cell r="A844" t="str">
            <v>АВВГнг 1х  4</v>
          </cell>
          <cell r="FY844">
            <v>4.04</v>
          </cell>
          <cell r="FZ844">
            <v>3.67</v>
          </cell>
        </row>
        <row r="845">
          <cell r="A845" t="str">
            <v>АВВГнг 1х  6</v>
          </cell>
          <cell r="FY845">
            <v>4.94</v>
          </cell>
          <cell r="FZ845">
            <v>4.49</v>
          </cell>
        </row>
        <row r="846">
          <cell r="A846" t="str">
            <v>АВВГнг 1х 10</v>
          </cell>
          <cell r="FY846">
            <v>7.11</v>
          </cell>
          <cell r="FZ846">
            <v>6.47</v>
          </cell>
        </row>
        <row r="847">
          <cell r="A847" t="str">
            <v>АВВГнг 1х 16</v>
          </cell>
          <cell r="FY847">
            <v>11.28</v>
          </cell>
          <cell r="FZ847">
            <v>10.25</v>
          </cell>
        </row>
        <row r="848">
          <cell r="A848" t="str">
            <v>АВВГнг 1х 25</v>
          </cell>
          <cell r="FY848">
            <v>15.84</v>
          </cell>
          <cell r="FZ848">
            <v>14.4</v>
          </cell>
        </row>
        <row r="849">
          <cell r="A849" t="str">
            <v>АВВГнг 1х 35</v>
          </cell>
          <cell r="FY849">
            <v>19.65</v>
          </cell>
          <cell r="FZ849">
            <v>17.87</v>
          </cell>
        </row>
        <row r="850">
          <cell r="A850" t="str">
            <v>АВВГнг 1х 50</v>
          </cell>
          <cell r="FY850">
            <v>25.1</v>
          </cell>
          <cell r="FZ850">
            <v>22.81</v>
          </cell>
        </row>
        <row r="851">
          <cell r="A851" t="str">
            <v>АВВГнг 1х 70</v>
          </cell>
          <cell r="FY851">
            <v>34.95</v>
          </cell>
          <cell r="FZ851">
            <v>31.77</v>
          </cell>
        </row>
        <row r="852">
          <cell r="A852" t="str">
            <v>АВВГнг 1х 95</v>
          </cell>
          <cell r="FY852">
            <v>45.23</v>
          </cell>
          <cell r="FZ852">
            <v>41.12</v>
          </cell>
        </row>
        <row r="853">
          <cell r="A853" t="str">
            <v>АВВГнг 1х120</v>
          </cell>
          <cell r="FY853">
            <v>56.16</v>
          </cell>
          <cell r="FZ853">
            <v>51.06</v>
          </cell>
        </row>
        <row r="854">
          <cell r="A854" t="str">
            <v>АВВГнг 1х150</v>
          </cell>
          <cell r="FY854">
            <v>73.55</v>
          </cell>
          <cell r="FZ854">
            <v>66.87</v>
          </cell>
        </row>
        <row r="855">
          <cell r="A855" t="str">
            <v>АВВГнг 1х185</v>
          </cell>
          <cell r="FY855">
            <v>89.85</v>
          </cell>
          <cell r="FZ855">
            <v>81.68</v>
          </cell>
        </row>
        <row r="856">
          <cell r="A856" t="str">
            <v>АВВГнг 1х240</v>
          </cell>
          <cell r="FY856">
            <v>112.77</v>
          </cell>
          <cell r="FZ856">
            <v>102.52</v>
          </cell>
        </row>
        <row r="857">
          <cell r="A857" t="str">
            <v>АВВГнг-п 2х  2,5</v>
          </cell>
          <cell r="FY857">
            <v>4.73</v>
          </cell>
          <cell r="FZ857">
            <v>4.3</v>
          </cell>
        </row>
        <row r="858">
          <cell r="A858" t="str">
            <v>АВВГнг-п 2х  4</v>
          </cell>
          <cell r="FY858">
            <v>6.48</v>
          </cell>
          <cell r="FZ858">
            <v>5.89</v>
          </cell>
        </row>
        <row r="859">
          <cell r="A859" t="str">
            <v>АВВГнг-п 2х  6</v>
          </cell>
          <cell r="FY859">
            <v>8.23</v>
          </cell>
          <cell r="FZ859">
            <v>7.48</v>
          </cell>
        </row>
        <row r="860">
          <cell r="A860" t="str">
            <v>АВВГнг-п 2х 10</v>
          </cell>
          <cell r="FY860">
            <v>12.73</v>
          </cell>
          <cell r="FZ860">
            <v>11.57</v>
          </cell>
        </row>
        <row r="861">
          <cell r="A861" t="str">
            <v>АВВГнг-п 2х 16</v>
          </cell>
          <cell r="FY861">
            <v>19.55</v>
          </cell>
          <cell r="FZ861">
            <v>17.77</v>
          </cell>
        </row>
        <row r="862">
          <cell r="A862" t="str">
            <v>АВВГнг 2х 25</v>
          </cell>
          <cell r="FY862">
            <v>22.07</v>
          </cell>
          <cell r="FZ862">
            <v>20.06</v>
          </cell>
        </row>
        <row r="863">
          <cell r="A863" t="str">
            <v>АВВГнг 2х 35</v>
          </cell>
          <cell r="FY863">
            <v>42.83</v>
          </cell>
          <cell r="FZ863">
            <v>38.94</v>
          </cell>
        </row>
        <row r="864">
          <cell r="A864" t="str">
            <v>АВВГнг 2х 50</v>
          </cell>
          <cell r="FY864">
            <v>56.72</v>
          </cell>
          <cell r="FZ864">
            <v>51.57</v>
          </cell>
        </row>
        <row r="865">
          <cell r="A865" t="str">
            <v>АВВГнг 2х 70</v>
          </cell>
          <cell r="FY865">
            <v>76.55</v>
          </cell>
          <cell r="FZ865">
            <v>69.59</v>
          </cell>
        </row>
        <row r="866">
          <cell r="A866" t="str">
            <v>АВВГнг 2х 95</v>
          </cell>
          <cell r="FY866">
            <v>98.58</v>
          </cell>
          <cell r="FZ866">
            <v>89.62</v>
          </cell>
        </row>
        <row r="867">
          <cell r="A867" t="str">
            <v>АВВГнг 2х120</v>
          </cell>
          <cell r="FY867">
            <v>121.37</v>
          </cell>
          <cell r="FZ867">
            <v>110.33</v>
          </cell>
        </row>
        <row r="868">
          <cell r="A868" t="str">
            <v>АВВГнг 2х150</v>
          </cell>
          <cell r="FY868">
            <v>151.46</v>
          </cell>
          <cell r="FZ868">
            <v>137.69</v>
          </cell>
        </row>
        <row r="869">
          <cell r="A869" t="str">
            <v>АВВГнг 2х185</v>
          </cell>
          <cell r="FY869">
            <v>187.08</v>
          </cell>
          <cell r="FZ869">
            <v>170.07</v>
          </cell>
        </row>
        <row r="870">
          <cell r="A870" t="str">
            <v>АВВГнг 2х240</v>
          </cell>
          <cell r="FY870">
            <v>231.06</v>
          </cell>
          <cell r="FZ870">
            <v>210.06</v>
          </cell>
        </row>
        <row r="871">
          <cell r="A871" t="str">
            <v>АВВГнг-п 3х  2,5</v>
          </cell>
          <cell r="FY871">
            <v>6.76</v>
          </cell>
          <cell r="FZ871">
            <v>6.15</v>
          </cell>
        </row>
        <row r="872">
          <cell r="A872" t="str">
            <v>АВВГнг-п 3х  4</v>
          </cell>
          <cell r="FY872">
            <v>9.22</v>
          </cell>
          <cell r="FZ872">
            <v>8.38</v>
          </cell>
        </row>
        <row r="873">
          <cell r="A873" t="str">
            <v>АВВГнг-п 3х  6</v>
          </cell>
          <cell r="FY873">
            <v>11.67</v>
          </cell>
          <cell r="FZ873">
            <v>10.61</v>
          </cell>
        </row>
        <row r="874">
          <cell r="A874" t="str">
            <v>АВВГнг 3х  2,5</v>
          </cell>
          <cell r="FY874">
            <v>7.35</v>
          </cell>
          <cell r="FZ874">
            <v>6.68</v>
          </cell>
        </row>
        <row r="875">
          <cell r="A875" t="str">
            <v>АВВГнг 3х  4</v>
          </cell>
          <cell r="FY875">
            <v>9.27</v>
          </cell>
          <cell r="FZ875">
            <v>8.43</v>
          </cell>
        </row>
        <row r="876">
          <cell r="A876" t="str">
            <v>АВВГнг 3х  6</v>
          </cell>
          <cell r="FY876">
            <v>12.37</v>
          </cell>
          <cell r="FZ876">
            <v>11.24</v>
          </cell>
        </row>
        <row r="877">
          <cell r="A877" t="str">
            <v>АВВГнг 3х 10</v>
          </cell>
          <cell r="FY877">
            <v>18.63</v>
          </cell>
          <cell r="FZ877">
            <v>16.94</v>
          </cell>
        </row>
        <row r="878">
          <cell r="A878" t="str">
            <v>АВВГнг 3х 16</v>
          </cell>
          <cell r="FY878">
            <v>27.06</v>
          </cell>
          <cell r="FZ878">
            <v>24.6</v>
          </cell>
        </row>
        <row r="879">
          <cell r="A879" t="str">
            <v>АВВГнг 3х 25</v>
          </cell>
          <cell r="FY879">
            <v>39.58</v>
          </cell>
          <cell r="FZ879">
            <v>35.98</v>
          </cell>
        </row>
        <row r="880">
          <cell r="A880" t="str">
            <v>АВВГнг 3х 35</v>
          </cell>
          <cell r="FY880">
            <v>50.5</v>
          </cell>
          <cell r="FZ880">
            <v>45.91</v>
          </cell>
        </row>
        <row r="881">
          <cell r="A881" t="str">
            <v>АВВГнг 3х 50</v>
          </cell>
          <cell r="FY881">
            <v>61.19</v>
          </cell>
          <cell r="FZ881">
            <v>55.63</v>
          </cell>
        </row>
        <row r="882">
          <cell r="A882" t="str">
            <v>АВВГнг 3х 70</v>
          </cell>
          <cell r="FY882">
            <v>97.26</v>
          </cell>
          <cell r="FZ882">
            <v>88.42</v>
          </cell>
        </row>
        <row r="883">
          <cell r="A883" t="str">
            <v>АВВГнг 3х 95</v>
          </cell>
          <cell r="FY883">
            <v>139.74</v>
          </cell>
          <cell r="FZ883">
            <v>127.03</v>
          </cell>
        </row>
        <row r="884">
          <cell r="A884" t="str">
            <v>АВВГнг 3х120</v>
          </cell>
          <cell r="FY884">
            <v>155.19</v>
          </cell>
          <cell r="FZ884">
            <v>141.08</v>
          </cell>
        </row>
        <row r="885">
          <cell r="A885" t="str">
            <v>АВВГнг 3х150</v>
          </cell>
          <cell r="FY885">
            <v>215.7</v>
          </cell>
          <cell r="FZ885">
            <v>196.09</v>
          </cell>
        </row>
        <row r="886">
          <cell r="A886" t="str">
            <v>АВВГнг 3х185</v>
          </cell>
          <cell r="FY886">
            <v>262.05</v>
          </cell>
          <cell r="FZ886">
            <v>238.23</v>
          </cell>
        </row>
        <row r="887">
          <cell r="A887" t="str">
            <v>АВВГнг 3х240</v>
          </cell>
          <cell r="FY887">
            <v>330.43</v>
          </cell>
          <cell r="FZ887">
            <v>300.39</v>
          </cell>
        </row>
        <row r="888">
          <cell r="A888" t="str">
            <v>АВВГнг 3х  4+1х2,5</v>
          </cell>
          <cell r="FY888">
            <v>12.83</v>
          </cell>
          <cell r="FZ888">
            <v>11.66</v>
          </cell>
        </row>
        <row r="889">
          <cell r="A889" t="str">
            <v>АВВГнг 3х  6+1х4</v>
          </cell>
          <cell r="FY889">
            <v>15.61</v>
          </cell>
          <cell r="FZ889">
            <v>14.19</v>
          </cell>
        </row>
        <row r="890">
          <cell r="A890" t="str">
            <v>АВВГнг 3х 10+1х6</v>
          </cell>
          <cell r="FY890">
            <v>24.74</v>
          </cell>
          <cell r="FZ890">
            <v>22.49</v>
          </cell>
        </row>
        <row r="891">
          <cell r="A891" t="str">
            <v>АВВГнг 3х 16+1х10</v>
          </cell>
          <cell r="FY891">
            <v>34.3</v>
          </cell>
          <cell r="FZ891">
            <v>31.18</v>
          </cell>
        </row>
        <row r="892">
          <cell r="A892" t="str">
            <v>АВВГнг 3х 25+1х16</v>
          </cell>
          <cell r="FY892">
            <v>48.68</v>
          </cell>
          <cell r="FZ892">
            <v>44.25</v>
          </cell>
        </row>
        <row r="893">
          <cell r="A893" t="str">
            <v>АВВГнг 3х 35+1х16</v>
          </cell>
          <cell r="FY893">
            <v>63.62</v>
          </cell>
          <cell r="FZ893">
            <v>57.84</v>
          </cell>
        </row>
        <row r="894">
          <cell r="A894" t="str">
            <v>АВВГнг 3х 50+1х25</v>
          </cell>
          <cell r="FY894">
            <v>85.21</v>
          </cell>
          <cell r="FZ894">
            <v>77.46</v>
          </cell>
        </row>
        <row r="895">
          <cell r="A895" t="str">
            <v>АВВГнг 3х 70+1х25</v>
          </cell>
          <cell r="FY895">
            <v>108.43</v>
          </cell>
          <cell r="FZ895">
            <v>98.57</v>
          </cell>
        </row>
        <row r="896">
          <cell r="A896" t="str">
            <v>АВВГнг 3х 70+1х35</v>
          </cell>
          <cell r="FY896">
            <v>114.24</v>
          </cell>
          <cell r="FZ896">
            <v>103.85</v>
          </cell>
        </row>
        <row r="897">
          <cell r="A897" t="str">
            <v>АВВГнг 3х 95+1х35</v>
          </cell>
          <cell r="FY897">
            <v>144.06</v>
          </cell>
          <cell r="FZ897">
            <v>130.96</v>
          </cell>
        </row>
        <row r="898">
          <cell r="A898" t="str">
            <v>АВВГнг 3х 95+1х50</v>
          </cell>
          <cell r="FY898">
            <v>164.05</v>
          </cell>
          <cell r="FZ898">
            <v>149.14</v>
          </cell>
        </row>
        <row r="899">
          <cell r="A899" t="str">
            <v>АВВГнг 3х120+1х35</v>
          </cell>
          <cell r="FY899">
            <v>172.3</v>
          </cell>
          <cell r="FZ899">
            <v>156.64</v>
          </cell>
        </row>
        <row r="900">
          <cell r="A900" t="str">
            <v>АВВГнг 3х120+1х70</v>
          </cell>
          <cell r="FY900">
            <v>188.3</v>
          </cell>
          <cell r="FZ900">
            <v>171.18</v>
          </cell>
        </row>
        <row r="901">
          <cell r="A901" t="str">
            <v>АВВГнг 3х150+1х70</v>
          </cell>
          <cell r="FY901">
            <v>245.1</v>
          </cell>
          <cell r="FZ901">
            <v>222.82</v>
          </cell>
        </row>
        <row r="902">
          <cell r="A902" t="str">
            <v>АВВГнг 3х185+1х95</v>
          </cell>
          <cell r="FY902">
            <v>289.27</v>
          </cell>
          <cell r="FZ902">
            <v>262.98</v>
          </cell>
        </row>
        <row r="903">
          <cell r="A903" t="str">
            <v>АВВГнг 3х240+1х120</v>
          </cell>
          <cell r="FY903">
            <v>376.64</v>
          </cell>
          <cell r="FZ903">
            <v>342.4</v>
          </cell>
        </row>
        <row r="904">
          <cell r="A904" t="str">
            <v>АВВГнг 4х  2,5</v>
          </cell>
          <cell r="FY904">
            <v>9.36</v>
          </cell>
          <cell r="FZ904">
            <v>8.51</v>
          </cell>
        </row>
        <row r="905">
          <cell r="A905" t="str">
            <v>АВВГнг 4х  4</v>
          </cell>
          <cell r="FY905">
            <v>13.1</v>
          </cell>
          <cell r="FZ905">
            <v>11.91</v>
          </cell>
        </row>
        <row r="906">
          <cell r="A906" t="str">
            <v>АВВГнг 4х  6</v>
          </cell>
          <cell r="FY906">
            <v>15.09</v>
          </cell>
          <cell r="FZ906">
            <v>13.72</v>
          </cell>
        </row>
        <row r="907">
          <cell r="A907" t="str">
            <v>АВВГнг 4х 10</v>
          </cell>
          <cell r="FY907">
            <v>22.15</v>
          </cell>
          <cell r="FZ907">
            <v>20.14</v>
          </cell>
        </row>
        <row r="908">
          <cell r="A908" t="str">
            <v>АВВГнг 4х 16</v>
          </cell>
          <cell r="FY908">
            <v>30.89</v>
          </cell>
          <cell r="FZ908">
            <v>28.08</v>
          </cell>
        </row>
        <row r="909">
          <cell r="A909" t="str">
            <v>АВВГнг 4х 25</v>
          </cell>
          <cell r="FY909">
            <v>44.18</v>
          </cell>
          <cell r="FZ909">
            <v>40.16</v>
          </cell>
        </row>
        <row r="910">
          <cell r="A910" t="str">
            <v>АВВГнг 4х 35</v>
          </cell>
          <cell r="FY910">
            <v>60.33</v>
          </cell>
          <cell r="FZ910">
            <v>54.85</v>
          </cell>
        </row>
        <row r="911">
          <cell r="A911" t="str">
            <v>АВВГнг 4х 50</v>
          </cell>
          <cell r="FY911">
            <v>85.18</v>
          </cell>
          <cell r="FZ911">
            <v>77.43</v>
          </cell>
        </row>
        <row r="912">
          <cell r="A912" t="str">
            <v>АВВГнг 4х 70</v>
          </cell>
          <cell r="FY912">
            <v>127.63</v>
          </cell>
          <cell r="FZ912">
            <v>116.02</v>
          </cell>
        </row>
        <row r="913">
          <cell r="A913" t="str">
            <v>АВВГнг 4х 95</v>
          </cell>
          <cell r="FY913">
            <v>173.67</v>
          </cell>
          <cell r="FZ913">
            <v>157.88</v>
          </cell>
        </row>
        <row r="914">
          <cell r="A914" t="str">
            <v>АВВГнг 4х120</v>
          </cell>
          <cell r="FY914">
            <v>207.99</v>
          </cell>
          <cell r="FZ914">
            <v>189.08</v>
          </cell>
        </row>
        <row r="915">
          <cell r="A915" t="str">
            <v>АВВГнг 4х150</v>
          </cell>
          <cell r="FY915">
            <v>249.68</v>
          </cell>
          <cell r="FZ915">
            <v>226.98</v>
          </cell>
        </row>
        <row r="916">
          <cell r="A916" t="str">
            <v>АВВГнг 4х185</v>
          </cell>
          <cell r="FY916">
            <v>300.75</v>
          </cell>
          <cell r="FZ916">
            <v>273.41</v>
          </cell>
        </row>
        <row r="917">
          <cell r="A917" t="str">
            <v>АВВГнг 4х240</v>
          </cell>
          <cell r="FY917">
            <v>383.98</v>
          </cell>
          <cell r="FZ917">
            <v>349.08</v>
          </cell>
        </row>
        <row r="918">
          <cell r="A918" t="str">
            <v>АВВГнг 5х  2,5</v>
          </cell>
          <cell r="FY918">
            <v>11.31</v>
          </cell>
          <cell r="FZ918">
            <v>10.28</v>
          </cell>
        </row>
        <row r="919">
          <cell r="A919" t="str">
            <v>АВВГнг 5х  4</v>
          </cell>
          <cell r="FY919">
            <v>15.25</v>
          </cell>
          <cell r="FZ919">
            <v>13.86</v>
          </cell>
        </row>
        <row r="920">
          <cell r="A920" t="str">
            <v>АВВГнг 5х  6</v>
          </cell>
          <cell r="FY920">
            <v>20.05</v>
          </cell>
          <cell r="FZ920">
            <v>18.22</v>
          </cell>
        </row>
        <row r="921">
          <cell r="A921" t="str">
            <v>АВВГнг 5х 10</v>
          </cell>
          <cell r="FY921">
            <v>30.32</v>
          </cell>
          <cell r="FZ921">
            <v>27.57</v>
          </cell>
        </row>
        <row r="922">
          <cell r="A922" t="str">
            <v>АВВГнг 5х 16</v>
          </cell>
          <cell r="FY922">
            <v>41.71</v>
          </cell>
          <cell r="FZ922">
            <v>37.92</v>
          </cell>
        </row>
        <row r="923">
          <cell r="A923" t="str">
            <v>АВВГнг 5х 25</v>
          </cell>
          <cell r="FY923">
            <v>59.04</v>
          </cell>
          <cell r="FZ923">
            <v>53.67</v>
          </cell>
        </row>
        <row r="924">
          <cell r="A924" t="str">
            <v>АВВГнг 5х 35</v>
          </cell>
          <cell r="FY924">
            <v>78.43</v>
          </cell>
          <cell r="FZ924">
            <v>71.3</v>
          </cell>
        </row>
        <row r="925">
          <cell r="A925" t="str">
            <v>АВВГнг 5х 50</v>
          </cell>
          <cell r="FY925">
            <v>100.9</v>
          </cell>
          <cell r="FZ925">
            <v>91.73</v>
          </cell>
        </row>
        <row r="926">
          <cell r="A926" t="str">
            <v>АВВГнг 5х 70</v>
          </cell>
          <cell r="FY926">
            <v>173.76</v>
          </cell>
          <cell r="FZ926">
            <v>157.96</v>
          </cell>
        </row>
        <row r="927">
          <cell r="A927" t="str">
            <v>АВВГнг 5х 95</v>
          </cell>
          <cell r="FY927">
            <v>229.41</v>
          </cell>
          <cell r="FZ927">
            <v>208.56</v>
          </cell>
        </row>
        <row r="928">
          <cell r="A928" t="str">
            <v>АВВГнг 5х120</v>
          </cell>
          <cell r="FY928">
            <v>304.62</v>
          </cell>
          <cell r="FZ928">
            <v>276.92</v>
          </cell>
        </row>
        <row r="929">
          <cell r="A929" t="str">
            <v>АВВГнг 5х150</v>
          </cell>
          <cell r="FY929">
            <v>392.67</v>
          </cell>
          <cell r="FZ929">
            <v>356.98</v>
          </cell>
        </row>
        <row r="930">
          <cell r="A930" t="str">
            <v>АВВГнг 5х185</v>
          </cell>
          <cell r="FY930">
            <v>380.8</v>
          </cell>
          <cell r="FZ930">
            <v>346.18</v>
          </cell>
        </row>
        <row r="931">
          <cell r="A931" t="str">
            <v>АВВГнг-LS 1х  2,5</v>
          </cell>
          <cell r="FY931">
            <v>4.33</v>
          </cell>
          <cell r="FZ931">
            <v>3.94</v>
          </cell>
        </row>
        <row r="932">
          <cell r="A932" t="str">
            <v>АВВГнг-LS 1х  4</v>
          </cell>
          <cell r="FY932">
            <v>5.49</v>
          </cell>
          <cell r="FZ932">
            <v>4.99</v>
          </cell>
        </row>
        <row r="933">
          <cell r="A933" t="str">
            <v>АВВГнг-LS 1х  6</v>
          </cell>
          <cell r="FY933">
            <v>6.72</v>
          </cell>
          <cell r="FZ933">
            <v>6.11</v>
          </cell>
        </row>
        <row r="934">
          <cell r="A934" t="str">
            <v>АВВГнг-LS 1х 10</v>
          </cell>
          <cell r="FY934">
            <v>9.29</v>
          </cell>
          <cell r="FZ934">
            <v>8.45</v>
          </cell>
        </row>
        <row r="935">
          <cell r="A935" t="str">
            <v>АВВГнг-LS 1х 16</v>
          </cell>
          <cell r="FY935">
            <v>14.97</v>
          </cell>
          <cell r="FZ935">
            <v>13.61</v>
          </cell>
        </row>
        <row r="936">
          <cell r="A936" t="str">
            <v>АВВГнг-LS 1х 25</v>
          </cell>
          <cell r="FY936">
            <v>20.65</v>
          </cell>
          <cell r="FZ936">
            <v>18.77</v>
          </cell>
        </row>
        <row r="937">
          <cell r="A937" t="str">
            <v>АВВГнг-LS 1х 35</v>
          </cell>
          <cell r="FY937">
            <v>25.26</v>
          </cell>
          <cell r="FZ937">
            <v>22.96</v>
          </cell>
        </row>
        <row r="938">
          <cell r="A938" t="str">
            <v>АВВГнг-LS 1х 50</v>
          </cell>
          <cell r="FY938">
            <v>32.16</v>
          </cell>
          <cell r="FZ938">
            <v>29.24</v>
          </cell>
        </row>
        <row r="939">
          <cell r="A939" t="str">
            <v>АВВГнг-LS 1х 70</v>
          </cell>
          <cell r="FY939">
            <v>41.44</v>
          </cell>
          <cell r="FZ939">
            <v>37.67</v>
          </cell>
        </row>
        <row r="940">
          <cell r="A940" t="str">
            <v>АВВГнг-LS 1х 95</v>
          </cell>
          <cell r="FY940">
            <v>53.28</v>
          </cell>
          <cell r="FZ940">
            <v>48.44</v>
          </cell>
        </row>
        <row r="941">
          <cell r="A941" t="str">
            <v>АВВГнг-LS 1х120</v>
          </cell>
          <cell r="FY941">
            <v>65.95</v>
          </cell>
          <cell r="FZ941">
            <v>59.95</v>
          </cell>
        </row>
        <row r="942">
          <cell r="A942" t="str">
            <v>АВВГнг-LS 1х150</v>
          </cell>
          <cell r="FY942">
            <v>82.23</v>
          </cell>
          <cell r="FZ942">
            <v>74.76</v>
          </cell>
        </row>
        <row r="943">
          <cell r="A943" t="str">
            <v>АВВГнг-LS 1х185</v>
          </cell>
          <cell r="FY943">
            <v>101.98</v>
          </cell>
          <cell r="FZ943">
            <v>92.71</v>
          </cell>
        </row>
        <row r="944">
          <cell r="A944" t="str">
            <v>АВВГнг-LS 1х240</v>
          </cell>
          <cell r="FY944">
            <v>126.38</v>
          </cell>
          <cell r="FZ944">
            <v>114.89</v>
          </cell>
        </row>
        <row r="945">
          <cell r="A945" t="str">
            <v>АВВГнг-LS-п 2х  2,5</v>
          </cell>
          <cell r="FY945">
            <v>13.08</v>
          </cell>
          <cell r="FZ945">
            <v>11.89</v>
          </cell>
        </row>
        <row r="946">
          <cell r="A946" t="str">
            <v>АВВГнг-LS-п 2х  4</v>
          </cell>
          <cell r="FY946">
            <v>19.75</v>
          </cell>
          <cell r="FZ946">
            <v>17.96</v>
          </cell>
        </row>
        <row r="947">
          <cell r="A947" t="str">
            <v>АВВГнг-LS-п 2х  6</v>
          </cell>
          <cell r="FY947">
            <v>21.21</v>
          </cell>
          <cell r="FZ947">
            <v>19.28</v>
          </cell>
        </row>
        <row r="948">
          <cell r="A948" t="str">
            <v>АВВГнг-LS-п 2х 10</v>
          </cell>
          <cell r="FY948">
            <v>31.78</v>
          </cell>
          <cell r="FZ948">
            <v>28.89</v>
          </cell>
        </row>
        <row r="949">
          <cell r="A949" t="str">
            <v>АВВГнг-LS 2х  2,5</v>
          </cell>
          <cell r="FY949">
            <v>12.52</v>
          </cell>
          <cell r="FZ949">
            <v>11.38</v>
          </cell>
        </row>
        <row r="950">
          <cell r="A950" t="str">
            <v>АВВГнг-LS 2х  4</v>
          </cell>
          <cell r="FY950">
            <v>18.98</v>
          </cell>
          <cell r="FZ950">
            <v>17.25</v>
          </cell>
        </row>
        <row r="951">
          <cell r="A951" t="str">
            <v>АВВГнг-LS 2х  6</v>
          </cell>
          <cell r="FY951">
            <v>23.22</v>
          </cell>
          <cell r="FZ951">
            <v>21.11</v>
          </cell>
        </row>
        <row r="952">
          <cell r="A952" t="str">
            <v>АВВГнг-LS 2х 10</v>
          </cell>
          <cell r="FY952">
            <v>29.85</v>
          </cell>
          <cell r="FZ952">
            <v>27.14</v>
          </cell>
        </row>
        <row r="953">
          <cell r="A953" t="str">
            <v>АВВГнг-LS 2х 16</v>
          </cell>
          <cell r="FY953">
            <v>40.5</v>
          </cell>
          <cell r="FZ953">
            <v>36.82</v>
          </cell>
        </row>
        <row r="954">
          <cell r="A954" t="str">
            <v>АВВГнг-LS 2х 25</v>
          </cell>
          <cell r="FY954">
            <v>59.23</v>
          </cell>
          <cell r="FZ954">
            <v>53.84</v>
          </cell>
        </row>
        <row r="955">
          <cell r="A955" t="str">
            <v>АВВГнг-LS 2х 35</v>
          </cell>
          <cell r="FY955">
            <v>72.51</v>
          </cell>
          <cell r="FZ955">
            <v>65.92</v>
          </cell>
        </row>
        <row r="956">
          <cell r="A956" t="str">
            <v>АВВГнг-LS 2х 50</v>
          </cell>
          <cell r="FY956">
            <v>95.68</v>
          </cell>
          <cell r="FZ956">
            <v>86.98</v>
          </cell>
        </row>
        <row r="957">
          <cell r="A957" t="str">
            <v>АВВГнг-LS 2х 70</v>
          </cell>
          <cell r="FY957">
            <v>159.92</v>
          </cell>
          <cell r="FZ957">
            <v>145.38</v>
          </cell>
        </row>
        <row r="958">
          <cell r="A958" t="str">
            <v>АВВГнг-LS 2х 95</v>
          </cell>
          <cell r="FY958">
            <v>178.58</v>
          </cell>
          <cell r="FZ958">
            <v>162.35</v>
          </cell>
        </row>
        <row r="959">
          <cell r="A959" t="str">
            <v>АВВГнг-LS 2х 120</v>
          </cell>
          <cell r="FY959">
            <v>209.88</v>
          </cell>
          <cell r="FZ959">
            <v>190.8</v>
          </cell>
        </row>
        <row r="960">
          <cell r="A960" t="str">
            <v>АВВГнг-LS 2х150</v>
          </cell>
          <cell r="FY960">
            <v>248.12</v>
          </cell>
          <cell r="FZ960">
            <v>225.57</v>
          </cell>
        </row>
        <row r="961">
          <cell r="A961" t="str">
            <v>АВВГнг-LS 2х 185</v>
          </cell>
          <cell r="FY961">
            <v>307.28</v>
          </cell>
          <cell r="FZ961">
            <v>279.34</v>
          </cell>
        </row>
        <row r="962">
          <cell r="A962" t="str">
            <v>АВВГнг-LS-п 3х  2,5</v>
          </cell>
          <cell r="FY962">
            <v>16.53</v>
          </cell>
          <cell r="FZ962">
            <v>15.03</v>
          </cell>
        </row>
        <row r="963">
          <cell r="A963" t="str">
            <v>АВВГнг-LS-п 3х  4</v>
          </cell>
          <cell r="FY963">
            <v>21.84</v>
          </cell>
          <cell r="FZ963">
            <v>19.86</v>
          </cell>
        </row>
        <row r="964">
          <cell r="A964" t="str">
            <v>АВВГнг-LS-п 3х  6</v>
          </cell>
          <cell r="FY964">
            <v>26.56</v>
          </cell>
          <cell r="FZ964">
            <v>24.14</v>
          </cell>
        </row>
        <row r="965">
          <cell r="A965" t="str">
            <v>АВВГнг-LS 3х  2,5</v>
          </cell>
          <cell r="FY965">
            <v>15.09</v>
          </cell>
          <cell r="FZ965">
            <v>13.72</v>
          </cell>
        </row>
        <row r="966">
          <cell r="A966" t="str">
            <v>АВВГнг-LS 3х  4</v>
          </cell>
          <cell r="FY966">
            <v>19.79</v>
          </cell>
          <cell r="FZ966">
            <v>17.99</v>
          </cell>
        </row>
        <row r="967">
          <cell r="A967" t="str">
            <v>АВВГнг-LS 3х  6</v>
          </cell>
          <cell r="FY967">
            <v>24.47</v>
          </cell>
          <cell r="FZ967">
            <v>22.24</v>
          </cell>
        </row>
        <row r="968">
          <cell r="A968" t="str">
            <v>АВВГнг-LS 3х 10</v>
          </cell>
          <cell r="FY968">
            <v>34.67</v>
          </cell>
          <cell r="FZ968">
            <v>31.51</v>
          </cell>
        </row>
        <row r="969">
          <cell r="A969" t="str">
            <v>АВВГнг-LS 3х 16</v>
          </cell>
          <cell r="FY969">
            <v>48.69</v>
          </cell>
          <cell r="FZ969">
            <v>44.27</v>
          </cell>
        </row>
        <row r="970">
          <cell r="A970" t="str">
            <v>АВВГнг-LS 3х 25</v>
          </cell>
          <cell r="FY970">
            <v>70.15</v>
          </cell>
          <cell r="FZ970">
            <v>63.77</v>
          </cell>
        </row>
        <row r="971">
          <cell r="A971" t="str">
            <v>АВВГнг-LS 3х 35</v>
          </cell>
          <cell r="FY971">
            <v>89.3</v>
          </cell>
          <cell r="FZ971">
            <v>81.18</v>
          </cell>
        </row>
        <row r="972">
          <cell r="A972" t="str">
            <v>АВВГнг-LS 3х 50</v>
          </cell>
          <cell r="FY972">
            <v>114.99</v>
          </cell>
          <cell r="FZ972">
            <v>104.54</v>
          </cell>
        </row>
        <row r="973">
          <cell r="A973" t="str">
            <v>АВВГнг-LS 3х 70</v>
          </cell>
          <cell r="FY973">
            <v>140.43</v>
          </cell>
          <cell r="FZ973">
            <v>127.67</v>
          </cell>
        </row>
        <row r="974">
          <cell r="A974" t="str">
            <v>АВВГнг-LS 3х 120</v>
          </cell>
          <cell r="FY974">
            <v>221.35</v>
          </cell>
          <cell r="FZ974">
            <v>201.23</v>
          </cell>
        </row>
        <row r="975">
          <cell r="A975" t="str">
            <v>АВВГнг-LS 3х 150</v>
          </cell>
          <cell r="FY975">
            <v>283.34</v>
          </cell>
          <cell r="FZ975">
            <v>257.58</v>
          </cell>
        </row>
        <row r="976">
          <cell r="A976" t="str">
            <v>АВВГнг-LS 3х 185</v>
          </cell>
          <cell r="FY976">
            <v>323.71</v>
          </cell>
          <cell r="FZ976">
            <v>294.28</v>
          </cell>
        </row>
        <row r="977">
          <cell r="A977" t="str">
            <v>АВВГнг-LS 3х 240</v>
          </cell>
          <cell r="FY977">
            <v>416.57</v>
          </cell>
          <cell r="FZ977">
            <v>378.7</v>
          </cell>
        </row>
        <row r="978">
          <cell r="A978" t="str">
            <v>АВВГнг-LS 3х  4+1х2,5</v>
          </cell>
          <cell r="FY978">
            <v>24.57</v>
          </cell>
          <cell r="FZ978">
            <v>22.33</v>
          </cell>
        </row>
        <row r="979">
          <cell r="A979" t="str">
            <v>АВВГнг-LS 3х  6+1х4</v>
          </cell>
          <cell r="FY979">
            <v>29.63</v>
          </cell>
          <cell r="FZ979">
            <v>26.93</v>
          </cell>
        </row>
        <row r="980">
          <cell r="A980" t="str">
            <v>АВВГнг-LS 3х 10+1х6</v>
          </cell>
          <cell r="FY980">
            <v>46.25</v>
          </cell>
          <cell r="FZ980">
            <v>42.04</v>
          </cell>
        </row>
        <row r="981">
          <cell r="A981" t="str">
            <v>АВВГнг-LS 3х 16+1х10</v>
          </cell>
          <cell r="FY981">
            <v>59.63</v>
          </cell>
          <cell r="FZ981">
            <v>54.21</v>
          </cell>
        </row>
        <row r="982">
          <cell r="A982" t="str">
            <v>АВВГнг-LS 3х 25+1х16</v>
          </cell>
          <cell r="FY982">
            <v>95.59</v>
          </cell>
          <cell r="FZ982">
            <v>86.9</v>
          </cell>
        </row>
        <row r="983">
          <cell r="A983" t="str">
            <v>АВВГнг-LS 3х 35+1х16</v>
          </cell>
          <cell r="FY983">
            <v>91.01</v>
          </cell>
          <cell r="FZ983">
            <v>82.74</v>
          </cell>
        </row>
        <row r="984">
          <cell r="A984" t="str">
            <v>АВВГнг-LS 3х 50+1х25</v>
          </cell>
          <cell r="FY984">
            <v>165.67</v>
          </cell>
          <cell r="FZ984">
            <v>150.61</v>
          </cell>
        </row>
        <row r="985">
          <cell r="A985" t="str">
            <v>АВВГнг-LS 3х 70+1х25</v>
          </cell>
          <cell r="FY985">
            <v>160.48</v>
          </cell>
          <cell r="FZ985">
            <v>145.89</v>
          </cell>
        </row>
        <row r="986">
          <cell r="A986" t="str">
            <v>АВВГнг-LS 3х 70+1х35</v>
          </cell>
          <cell r="FY986">
            <v>165.21</v>
          </cell>
          <cell r="FZ986">
            <v>150.19</v>
          </cell>
        </row>
        <row r="987">
          <cell r="A987" t="str">
            <v>АВВГнг-LS 3х 95+1х35</v>
          </cell>
          <cell r="FY987">
            <v>221.91</v>
          </cell>
          <cell r="FZ987">
            <v>201.74</v>
          </cell>
        </row>
        <row r="988">
          <cell r="A988" t="str">
            <v>АВВГнг-LS 3х 95+1х50</v>
          </cell>
          <cell r="FY988">
            <v>196.37</v>
          </cell>
          <cell r="FZ988">
            <v>178.52</v>
          </cell>
        </row>
        <row r="989">
          <cell r="A989" t="str">
            <v>АВВГнг-LS 3х120+1х35</v>
          </cell>
          <cell r="FY989">
            <v>259.3</v>
          </cell>
          <cell r="FZ989">
            <v>235.73</v>
          </cell>
        </row>
        <row r="990">
          <cell r="A990" t="str">
            <v>АВВГнг-LS 3х120+1х70</v>
          </cell>
          <cell r="FY990">
            <v>262.55</v>
          </cell>
          <cell r="FZ990">
            <v>238.68</v>
          </cell>
        </row>
        <row r="991">
          <cell r="A991" t="str">
            <v>АВВГнг-LS 3х150+1х70</v>
          </cell>
          <cell r="FY991">
            <v>313.97</v>
          </cell>
          <cell r="FZ991">
            <v>285.43</v>
          </cell>
        </row>
        <row r="992">
          <cell r="A992" t="str">
            <v>АВВГнг-LS 3х185+1х95</v>
          </cell>
          <cell r="FY992">
            <v>384.41</v>
          </cell>
          <cell r="FZ992">
            <v>349.46</v>
          </cell>
        </row>
        <row r="993">
          <cell r="A993" t="str">
            <v>АВВГнг-LS 3х240+1х120</v>
          </cell>
          <cell r="FY993">
            <v>482.37</v>
          </cell>
          <cell r="FZ993">
            <v>438.52</v>
          </cell>
        </row>
        <row r="994">
          <cell r="A994" t="str">
            <v>АВВГнг-LS 4х  2,5</v>
          </cell>
          <cell r="FY994">
            <v>18.31</v>
          </cell>
          <cell r="FZ994">
            <v>16.65</v>
          </cell>
        </row>
        <row r="995">
          <cell r="A995" t="str">
            <v>АВВГнг-LS 4х  4</v>
          </cell>
          <cell r="FY995">
            <v>24.72</v>
          </cell>
          <cell r="FZ995">
            <v>22.47</v>
          </cell>
        </row>
        <row r="996">
          <cell r="A996" t="str">
            <v>АВВГнг-LS 4х  6</v>
          </cell>
          <cell r="FY996">
            <v>30.46</v>
          </cell>
          <cell r="FZ996">
            <v>27.69</v>
          </cell>
        </row>
        <row r="997">
          <cell r="A997" t="str">
            <v>АВВГнг-LS 4х 10</v>
          </cell>
          <cell r="FY997">
            <v>41.45</v>
          </cell>
          <cell r="FZ997">
            <v>37.68</v>
          </cell>
        </row>
        <row r="998">
          <cell r="A998" t="str">
            <v>АВВГнг-LS 4х 16</v>
          </cell>
          <cell r="FY998">
            <v>60.4</v>
          </cell>
          <cell r="FZ998">
            <v>54.91</v>
          </cell>
        </row>
        <row r="999">
          <cell r="A999" t="str">
            <v>АВВГнг-LS 4х 25</v>
          </cell>
          <cell r="FY999">
            <v>87.1</v>
          </cell>
          <cell r="FZ999">
            <v>79.18</v>
          </cell>
        </row>
        <row r="1000">
          <cell r="A1000" t="str">
            <v>АВВГнг-LS 4х 35</v>
          </cell>
          <cell r="FY1000">
            <v>107.52</v>
          </cell>
          <cell r="FZ1000">
            <v>97.75</v>
          </cell>
        </row>
        <row r="1001">
          <cell r="A1001" t="str">
            <v>АВВГнг-LS 4х 50</v>
          </cell>
          <cell r="FY1001">
            <v>179.25</v>
          </cell>
          <cell r="FZ1001">
            <v>162.95</v>
          </cell>
        </row>
        <row r="1002">
          <cell r="A1002" t="str">
            <v>АВВГнг-LS 4х 70</v>
          </cell>
          <cell r="FY1002">
            <v>174.86</v>
          </cell>
          <cell r="FZ1002">
            <v>158.96</v>
          </cell>
        </row>
        <row r="1003">
          <cell r="A1003" t="str">
            <v>АВВГнг-LS 4х 95</v>
          </cell>
          <cell r="FY1003">
            <v>227.37</v>
          </cell>
          <cell r="FZ1003">
            <v>206.7</v>
          </cell>
        </row>
        <row r="1004">
          <cell r="A1004" t="str">
            <v>АВВГнг-LS 4х120</v>
          </cell>
          <cell r="FY1004">
            <v>268.92</v>
          </cell>
          <cell r="FZ1004">
            <v>244.47</v>
          </cell>
        </row>
        <row r="1005">
          <cell r="A1005" t="str">
            <v>АВВГнг-LS 4х150</v>
          </cell>
          <cell r="FY1005">
            <v>310.46</v>
          </cell>
          <cell r="FZ1005">
            <v>282.23</v>
          </cell>
        </row>
        <row r="1006">
          <cell r="A1006" t="str">
            <v>АВВГнг-LS 4х185</v>
          </cell>
          <cell r="FY1006">
            <v>383.44</v>
          </cell>
          <cell r="FZ1006">
            <v>348.58</v>
          </cell>
        </row>
        <row r="1007">
          <cell r="A1007" t="str">
            <v>АВВГнг-LS 4х240</v>
          </cell>
          <cell r="FY1007">
            <v>483.08</v>
          </cell>
          <cell r="FZ1007">
            <v>439.16</v>
          </cell>
        </row>
        <row r="1008">
          <cell r="A1008" t="str">
            <v>АВВГнг-LS 5х  2,5</v>
          </cell>
          <cell r="FY1008">
            <v>21.04</v>
          </cell>
          <cell r="FZ1008">
            <v>19.13</v>
          </cell>
        </row>
        <row r="1009">
          <cell r="A1009" t="str">
            <v>АВВГнг-LS 5х  4</v>
          </cell>
          <cell r="FY1009">
            <v>28.62</v>
          </cell>
          <cell r="FZ1009">
            <v>26.01</v>
          </cell>
        </row>
        <row r="1010">
          <cell r="A1010" t="str">
            <v>АВВГнг-LS 5х  6</v>
          </cell>
          <cell r="FY1010">
            <v>34.29</v>
          </cell>
          <cell r="FZ1010">
            <v>31.17</v>
          </cell>
        </row>
        <row r="1011">
          <cell r="A1011" t="str">
            <v>АВВГнг-LS 5х 10</v>
          </cell>
          <cell r="FY1011">
            <v>54.23</v>
          </cell>
          <cell r="FZ1011">
            <v>49.3</v>
          </cell>
        </row>
        <row r="1012">
          <cell r="A1012" t="str">
            <v>АВВГнг-LS 5х 16</v>
          </cell>
          <cell r="FY1012">
            <v>75.48</v>
          </cell>
          <cell r="FZ1012">
            <v>68.62</v>
          </cell>
        </row>
        <row r="1013">
          <cell r="A1013" t="str">
            <v>АВВГнг-LS 5х 25</v>
          </cell>
          <cell r="FY1013">
            <v>105.24</v>
          </cell>
          <cell r="FZ1013">
            <v>95.68</v>
          </cell>
        </row>
        <row r="1014">
          <cell r="A1014" t="str">
            <v>АВВГнг-LS 5х 35</v>
          </cell>
          <cell r="FY1014">
            <v>130.92</v>
          </cell>
          <cell r="FZ1014">
            <v>119.02</v>
          </cell>
        </row>
        <row r="1015">
          <cell r="A1015" t="str">
            <v>АВВГнг-LS 5х 50</v>
          </cell>
          <cell r="FY1015">
            <v>167.52</v>
          </cell>
          <cell r="FZ1015">
            <v>152.29</v>
          </cell>
        </row>
        <row r="1016">
          <cell r="A1016" t="str">
            <v>АВВГнг-LS 5х 70</v>
          </cell>
          <cell r="FY1016">
            <v>269.91</v>
          </cell>
          <cell r="FZ1016">
            <v>245.37</v>
          </cell>
        </row>
        <row r="1017">
          <cell r="A1017" t="str">
            <v>АВВГнг-LS 5х 95</v>
          </cell>
          <cell r="FY1017">
            <v>376.71</v>
          </cell>
          <cell r="FZ1017">
            <v>342.46</v>
          </cell>
        </row>
        <row r="1018">
          <cell r="A1018" t="str">
            <v>АВВГнг-LS 5х120</v>
          </cell>
          <cell r="FY1018">
            <v>570.23</v>
          </cell>
          <cell r="FZ1018">
            <v>518.39</v>
          </cell>
        </row>
        <row r="1019">
          <cell r="A1019" t="str">
            <v>АВВГнг-LS 5х150</v>
          </cell>
          <cell r="FY1019">
            <v>503.68</v>
          </cell>
          <cell r="FZ1019">
            <v>457.89</v>
          </cell>
        </row>
        <row r="1020">
          <cell r="A1020" t="str">
            <v>АВВГнг-LS 5х185</v>
          </cell>
          <cell r="FY1020">
            <v>821.74</v>
          </cell>
          <cell r="FZ1020">
            <v>747.04</v>
          </cell>
        </row>
        <row r="1021">
          <cell r="A1021" t="str">
            <v>АВВГнг-LS 5х240</v>
          </cell>
          <cell r="FY1021">
            <v>1053.35</v>
          </cell>
          <cell r="FZ1021">
            <v>957.59</v>
          </cell>
        </row>
        <row r="1022">
          <cell r="A1022" t="str">
            <v> Кабель алюминиевый силовой с заполнением (АВВГз)</v>
          </cell>
          <cell r="FY1022">
            <v>0</v>
          </cell>
        </row>
        <row r="1023">
          <cell r="A1023" t="str">
            <v>АВВГз 2х  2,5</v>
          </cell>
          <cell r="FY1023">
            <v>6.1</v>
          </cell>
          <cell r="FZ1023">
            <v>5.55</v>
          </cell>
        </row>
        <row r="1024">
          <cell r="A1024" t="str">
            <v>АВВГз 2х  4</v>
          </cell>
          <cell r="FY1024">
            <v>9.23</v>
          </cell>
          <cell r="FZ1024">
            <v>8.39</v>
          </cell>
        </row>
        <row r="1025">
          <cell r="A1025" t="str">
            <v>АВВГз 2х  6</v>
          </cell>
          <cell r="FY1025">
            <v>12.47</v>
          </cell>
          <cell r="FZ1025">
            <v>11.34</v>
          </cell>
        </row>
        <row r="1026">
          <cell r="A1026" t="str">
            <v>АВВГз 2х 10</v>
          </cell>
          <cell r="FY1026">
            <v>17.89</v>
          </cell>
          <cell r="FZ1026">
            <v>16.26</v>
          </cell>
        </row>
        <row r="1027">
          <cell r="A1027" t="str">
            <v>АВВГз 2х 16</v>
          </cell>
          <cell r="FY1027">
            <v>23.77</v>
          </cell>
          <cell r="FZ1027">
            <v>21.61</v>
          </cell>
        </row>
        <row r="1028">
          <cell r="A1028" t="str">
            <v>АВВГз 2х 25</v>
          </cell>
          <cell r="FY1028">
            <v>39.03</v>
          </cell>
          <cell r="FZ1028">
            <v>35.48</v>
          </cell>
        </row>
        <row r="1029">
          <cell r="A1029" t="str">
            <v>АВВГз 2х 35</v>
          </cell>
          <cell r="FY1029">
            <v>49.26</v>
          </cell>
          <cell r="FZ1029">
            <v>44.78</v>
          </cell>
        </row>
        <row r="1030">
          <cell r="A1030" t="str">
            <v>АВВГз 2х 50</v>
          </cell>
          <cell r="FY1030">
            <v>71.87</v>
          </cell>
          <cell r="FZ1030">
            <v>65.33</v>
          </cell>
        </row>
        <row r="1031">
          <cell r="A1031" t="str">
            <v>АВВГз 2х 70</v>
          </cell>
          <cell r="FY1031">
            <v>100.59</v>
          </cell>
          <cell r="FZ1031">
            <v>91.44</v>
          </cell>
        </row>
        <row r="1032">
          <cell r="A1032" t="str">
            <v>АВВГз 3х  2,5</v>
          </cell>
          <cell r="FY1032">
            <v>7.98</v>
          </cell>
          <cell r="FZ1032">
            <v>7.26</v>
          </cell>
        </row>
        <row r="1033">
          <cell r="A1033" t="str">
            <v>АВВГз 3х  4</v>
          </cell>
          <cell r="FY1033">
            <v>11.06</v>
          </cell>
          <cell r="FZ1033">
            <v>10.05</v>
          </cell>
        </row>
        <row r="1034">
          <cell r="A1034" t="str">
            <v>АВВГз 3х  6</v>
          </cell>
          <cell r="FY1034">
            <v>14.48</v>
          </cell>
          <cell r="FZ1034">
            <v>13.16</v>
          </cell>
        </row>
        <row r="1035">
          <cell r="A1035" t="str">
            <v>АВВГз 3х 10</v>
          </cell>
          <cell r="FY1035">
            <v>21.49</v>
          </cell>
          <cell r="FZ1035">
            <v>19.54</v>
          </cell>
        </row>
        <row r="1036">
          <cell r="A1036" t="str">
            <v>АВВГз 3х 16</v>
          </cell>
          <cell r="FY1036">
            <v>29.11</v>
          </cell>
          <cell r="FZ1036">
            <v>26.46</v>
          </cell>
        </row>
        <row r="1037">
          <cell r="A1037" t="str">
            <v>АВВГз 3х 25</v>
          </cell>
          <cell r="FY1037">
            <v>48.43</v>
          </cell>
          <cell r="FZ1037">
            <v>44.03</v>
          </cell>
        </row>
        <row r="1038">
          <cell r="A1038" t="str">
            <v>АВВГз 3х 35</v>
          </cell>
          <cell r="FY1038">
            <v>61.06</v>
          </cell>
          <cell r="FZ1038">
            <v>55.51</v>
          </cell>
        </row>
        <row r="1039">
          <cell r="A1039" t="str">
            <v>АВВГз 3х 50</v>
          </cell>
          <cell r="FY1039">
            <v>84.63</v>
          </cell>
          <cell r="FZ1039">
            <v>76.94</v>
          </cell>
        </row>
        <row r="1040">
          <cell r="A1040" t="str">
            <v>АВВГз 3х  4+1х2,5</v>
          </cell>
          <cell r="FY1040">
            <v>12.49</v>
          </cell>
          <cell r="FZ1040">
            <v>11.36</v>
          </cell>
        </row>
        <row r="1041">
          <cell r="A1041" t="str">
            <v>АВВГз 3х  6+1х4</v>
          </cell>
          <cell r="FY1041">
            <v>17.48</v>
          </cell>
          <cell r="FZ1041">
            <v>15.89</v>
          </cell>
        </row>
        <row r="1042">
          <cell r="A1042" t="str">
            <v>АВВГз 3х 10+1х6</v>
          </cell>
          <cell r="FY1042">
            <v>25.03</v>
          </cell>
          <cell r="FZ1042">
            <v>22.75</v>
          </cell>
        </row>
        <row r="1043">
          <cell r="A1043" t="str">
            <v>АВВГз 3х 16+1х10</v>
          </cell>
          <cell r="FY1043">
            <v>35.61</v>
          </cell>
          <cell r="FZ1043">
            <v>32.37</v>
          </cell>
        </row>
        <row r="1044">
          <cell r="A1044" t="str">
            <v>АВВГз 3х 25+1х16</v>
          </cell>
          <cell r="FY1044">
            <v>55.19</v>
          </cell>
          <cell r="FZ1044">
            <v>50.18</v>
          </cell>
        </row>
        <row r="1045">
          <cell r="A1045" t="str">
            <v>АВВГз 3х 35+1х16</v>
          </cell>
          <cell r="FY1045">
            <v>68.52</v>
          </cell>
          <cell r="FZ1045">
            <v>62.29</v>
          </cell>
        </row>
        <row r="1046">
          <cell r="A1046" t="str">
            <v>АВВГз 3х 50+1х25</v>
          </cell>
          <cell r="FY1046">
            <v>100.48</v>
          </cell>
          <cell r="FZ1046">
            <v>91.35</v>
          </cell>
        </row>
        <row r="1047">
          <cell r="A1047" t="str">
            <v>АВВГз 3х 70+1х25</v>
          </cell>
          <cell r="FY1047">
            <v>120.65</v>
          </cell>
          <cell r="FZ1047">
            <v>109.68</v>
          </cell>
        </row>
        <row r="1048">
          <cell r="A1048" t="str">
            <v>АВВГз 3х 95+1х35</v>
          </cell>
          <cell r="FY1048">
            <v>161.14</v>
          </cell>
          <cell r="FZ1048">
            <v>146.49</v>
          </cell>
        </row>
        <row r="1049">
          <cell r="A1049" t="str">
            <v>АВВГз 3х 95+1х50</v>
          </cell>
          <cell r="FY1049">
            <v>163.36</v>
          </cell>
          <cell r="FZ1049">
            <v>148.51</v>
          </cell>
        </row>
        <row r="1050">
          <cell r="A1050" t="str">
            <v>АВВГз 3х 120+1х35</v>
          </cell>
          <cell r="FY1050">
            <v>194.52</v>
          </cell>
          <cell r="FZ1050">
            <v>176.83</v>
          </cell>
        </row>
        <row r="1051">
          <cell r="A1051" t="str">
            <v>АВВГз 4х  2,5</v>
          </cell>
          <cell r="FY1051">
            <v>9.53</v>
          </cell>
          <cell r="FZ1051">
            <v>8.67</v>
          </cell>
        </row>
        <row r="1052">
          <cell r="A1052" t="str">
            <v>АВВГз 4х  4</v>
          </cell>
          <cell r="FY1052">
            <v>13.81</v>
          </cell>
          <cell r="FZ1052">
            <v>12.56</v>
          </cell>
        </row>
        <row r="1053">
          <cell r="A1053" t="str">
            <v>АВВГз 4х  6</v>
          </cell>
          <cell r="FY1053">
            <v>17.95</v>
          </cell>
          <cell r="FZ1053">
            <v>16.32</v>
          </cell>
        </row>
        <row r="1054">
          <cell r="A1054" t="str">
            <v>АВВГз 4х 10</v>
          </cell>
          <cell r="FY1054">
            <v>27.12</v>
          </cell>
          <cell r="FZ1054">
            <v>24.65</v>
          </cell>
        </row>
        <row r="1055">
          <cell r="A1055" t="str">
            <v>АВВГз 4х 16</v>
          </cell>
          <cell r="FY1055">
            <v>37.06</v>
          </cell>
          <cell r="FZ1055">
            <v>33.69</v>
          </cell>
        </row>
        <row r="1056">
          <cell r="A1056" t="str">
            <v>АВВГз 4х 25</v>
          </cell>
          <cell r="FY1056">
            <v>59.5</v>
          </cell>
          <cell r="FZ1056">
            <v>54.09</v>
          </cell>
        </row>
        <row r="1057">
          <cell r="A1057" t="str">
            <v>АВВГз 4х 35</v>
          </cell>
          <cell r="FY1057">
            <v>78.11</v>
          </cell>
          <cell r="FZ1057">
            <v>71.01</v>
          </cell>
        </row>
        <row r="1058">
          <cell r="A1058" t="str">
            <v>АВВГз 4х 50</v>
          </cell>
          <cell r="FY1058">
            <v>107.4</v>
          </cell>
          <cell r="FZ1058">
            <v>97.64</v>
          </cell>
        </row>
        <row r="1059">
          <cell r="A1059" t="str">
            <v>АВВГз 4х 70</v>
          </cell>
          <cell r="FY1059">
            <v>134.75</v>
          </cell>
          <cell r="FZ1059">
            <v>122.5</v>
          </cell>
        </row>
        <row r="1060">
          <cell r="A1060" t="str">
            <v>АВВГз 4х 95</v>
          </cell>
          <cell r="FY1060">
            <v>178.04</v>
          </cell>
          <cell r="FZ1060">
            <v>161.86</v>
          </cell>
        </row>
        <row r="1061">
          <cell r="A1061" t="str">
            <v>АВВГз 4х120</v>
          </cell>
          <cell r="FY1061">
            <v>228.24</v>
          </cell>
          <cell r="FZ1061">
            <v>207.49</v>
          </cell>
        </row>
        <row r="1062">
          <cell r="A1062" t="str">
            <v>АВВГз 4х150</v>
          </cell>
          <cell r="FY1062">
            <v>262.38</v>
          </cell>
          <cell r="FZ1062">
            <v>238.53</v>
          </cell>
        </row>
        <row r="1063">
          <cell r="A1063" t="str">
            <v>АВВГз 4х185</v>
          </cell>
          <cell r="FY1063">
            <v>327.47</v>
          </cell>
          <cell r="FZ1063">
            <v>297.7</v>
          </cell>
        </row>
        <row r="1064">
          <cell r="A1064" t="str">
            <v>АВВГз 4х240</v>
          </cell>
          <cell r="FY1064">
            <v>420.79</v>
          </cell>
          <cell r="FZ1064">
            <v>382.54</v>
          </cell>
        </row>
        <row r="1065">
          <cell r="A1065" t="str">
            <v>АВВГз 5х  2,5</v>
          </cell>
          <cell r="FY1065">
            <v>10.52</v>
          </cell>
          <cell r="FZ1065">
            <v>9.57</v>
          </cell>
        </row>
        <row r="1066">
          <cell r="A1066" t="str">
            <v>АВВГз 5х  4</v>
          </cell>
          <cell r="FY1066">
            <v>14.89</v>
          </cell>
          <cell r="FZ1066">
            <v>13.54</v>
          </cell>
        </row>
        <row r="1067">
          <cell r="A1067" t="str">
            <v>АВВГз 5х  6</v>
          </cell>
          <cell r="FY1067">
            <v>19.5</v>
          </cell>
          <cell r="FZ1067">
            <v>17.72</v>
          </cell>
        </row>
        <row r="1068">
          <cell r="A1068" t="str">
            <v>АВВГз 5х 10</v>
          </cell>
          <cell r="FY1068">
            <v>32.71</v>
          </cell>
          <cell r="FZ1068">
            <v>29.74</v>
          </cell>
        </row>
        <row r="1069">
          <cell r="A1069" t="str">
            <v>АВВГз 5х 16</v>
          </cell>
          <cell r="FY1069">
            <v>45.33</v>
          </cell>
          <cell r="FZ1069">
            <v>41.21</v>
          </cell>
        </row>
        <row r="1070">
          <cell r="A1070" t="str">
            <v>АВВГз 5х 25</v>
          </cell>
          <cell r="FY1070">
            <v>68.16</v>
          </cell>
          <cell r="FZ1070">
            <v>61.97</v>
          </cell>
        </row>
        <row r="1071">
          <cell r="A1071" t="str">
            <v>АВВГз 5х 35</v>
          </cell>
          <cell r="FY1071">
            <v>86.9</v>
          </cell>
          <cell r="FZ1071">
            <v>79</v>
          </cell>
        </row>
        <row r="1072">
          <cell r="A1072" t="str">
            <v>АВВГз 5х 50</v>
          </cell>
          <cell r="FY1072">
            <v>122.78</v>
          </cell>
          <cell r="FZ1072">
            <v>111.62</v>
          </cell>
        </row>
        <row r="1073">
          <cell r="A1073" t="str">
            <v>АВВГз 5х 70</v>
          </cell>
          <cell r="FY1073">
            <v>170.04</v>
          </cell>
          <cell r="FZ1073">
            <v>154.58</v>
          </cell>
        </row>
        <row r="1074">
          <cell r="A1074" t="str">
            <v>АВВГз 5х 95</v>
          </cell>
          <cell r="FY1074">
            <v>228.61</v>
          </cell>
          <cell r="FZ1074">
            <v>207.83</v>
          </cell>
        </row>
        <row r="1075">
          <cell r="A1075" t="str">
            <v>АВВГз 5х 120</v>
          </cell>
          <cell r="FY1075">
            <v>273.49</v>
          </cell>
          <cell r="FZ1075">
            <v>248.62</v>
          </cell>
        </row>
        <row r="1076">
          <cell r="A1076" t="str">
            <v>АВВГз 5х 150</v>
          </cell>
          <cell r="FY1076">
            <v>327.6</v>
          </cell>
          <cell r="FZ1076">
            <v>297.82</v>
          </cell>
        </row>
        <row r="1077">
          <cell r="A1077" t="str">
            <v>АВВГз 5х 185</v>
          </cell>
          <cell r="FY1077">
            <v>396.65</v>
          </cell>
          <cell r="FZ1077">
            <v>360.59</v>
          </cell>
        </row>
        <row r="1078">
          <cell r="A1078" t="str">
            <v>АВВГз 5х 240</v>
          </cell>
          <cell r="FY1078">
            <v>495.17</v>
          </cell>
          <cell r="FZ1078">
            <v>450.16</v>
          </cell>
        </row>
        <row r="1079">
          <cell r="A1079" t="str">
            <v>Кабель алюминиевый бронированный (АВБбШв, АВБбШнг)</v>
          </cell>
          <cell r="FY1079">
            <v>0</v>
          </cell>
        </row>
        <row r="1080">
          <cell r="A1080" t="str">
            <v>АВБбШв 3х 4</v>
          </cell>
          <cell r="FY1080">
            <v>23.56</v>
          </cell>
          <cell r="FZ1080">
            <v>21.42</v>
          </cell>
        </row>
        <row r="1081">
          <cell r="A1081" t="str">
            <v>АВБбШв 3х 6</v>
          </cell>
          <cell r="FY1081">
            <v>26.64</v>
          </cell>
          <cell r="FZ1081">
            <v>24.22</v>
          </cell>
        </row>
        <row r="1082">
          <cell r="A1082" t="str">
            <v>АВБбШв 3х 10</v>
          </cell>
          <cell r="FY1082">
            <v>34.68</v>
          </cell>
          <cell r="FZ1082">
            <v>31.53</v>
          </cell>
        </row>
        <row r="1083">
          <cell r="A1083" t="str">
            <v>АВБбШв 3х 16</v>
          </cell>
          <cell r="FY1083">
            <v>42.77</v>
          </cell>
          <cell r="FZ1083">
            <v>38.88</v>
          </cell>
        </row>
        <row r="1084">
          <cell r="A1084" t="str">
            <v>АВБбШв 3х 25</v>
          </cell>
          <cell r="FY1084">
            <v>57.14</v>
          </cell>
          <cell r="FZ1084">
            <v>51.94</v>
          </cell>
        </row>
        <row r="1085">
          <cell r="A1085" t="str">
            <v>АВБбШв 3х 35</v>
          </cell>
          <cell r="FY1085">
            <v>74.88</v>
          </cell>
          <cell r="FZ1085">
            <v>68.08</v>
          </cell>
        </row>
        <row r="1086">
          <cell r="A1086" t="str">
            <v>АВБбШв 3х 50</v>
          </cell>
          <cell r="FY1086">
            <v>93.51</v>
          </cell>
          <cell r="FZ1086">
            <v>85.01</v>
          </cell>
        </row>
        <row r="1087">
          <cell r="A1087" t="str">
            <v>АВБбШв 3х 70</v>
          </cell>
          <cell r="FY1087">
            <v>119.11</v>
          </cell>
          <cell r="FZ1087">
            <v>108.28</v>
          </cell>
        </row>
        <row r="1088">
          <cell r="A1088" t="str">
            <v>АВБбШв 3х 95</v>
          </cell>
          <cell r="FY1088">
            <v>150.57</v>
          </cell>
          <cell r="FZ1088">
            <v>136.89</v>
          </cell>
        </row>
        <row r="1089">
          <cell r="A1089" t="str">
            <v>АВБбШв 3х120</v>
          </cell>
          <cell r="FY1089">
            <v>175.63</v>
          </cell>
          <cell r="FZ1089">
            <v>159.66</v>
          </cell>
        </row>
        <row r="1090">
          <cell r="A1090" t="str">
            <v>АВБбШв 3х150</v>
          </cell>
          <cell r="FY1090">
            <v>206.93</v>
          </cell>
          <cell r="FZ1090">
            <v>188.12</v>
          </cell>
        </row>
        <row r="1091">
          <cell r="A1091" t="str">
            <v>АВБбШв 3х240</v>
          </cell>
          <cell r="FY1091">
            <v>341.46</v>
          </cell>
          <cell r="FZ1091">
            <v>310.41</v>
          </cell>
        </row>
        <row r="1092">
          <cell r="A1092" t="str">
            <v>АВБбШв 3х 4+1х2,5</v>
          </cell>
          <cell r="FY1092">
            <v>26.05</v>
          </cell>
          <cell r="FZ1092">
            <v>23.68</v>
          </cell>
        </row>
        <row r="1093">
          <cell r="A1093" t="str">
            <v>АВБбШв 3х 6+1х4</v>
          </cell>
          <cell r="FY1093">
            <v>30.04</v>
          </cell>
          <cell r="FZ1093">
            <v>27.31</v>
          </cell>
        </row>
        <row r="1094">
          <cell r="A1094" t="str">
            <v>АВБбШв 3х10+1х6</v>
          </cell>
          <cell r="FY1094">
            <v>42.41</v>
          </cell>
          <cell r="FZ1094">
            <v>38.56</v>
          </cell>
        </row>
        <row r="1095">
          <cell r="A1095" t="str">
            <v>АВБбШв 3х16+1х10</v>
          </cell>
          <cell r="FY1095">
            <v>49.16</v>
          </cell>
          <cell r="FZ1095">
            <v>44.69</v>
          </cell>
        </row>
        <row r="1096">
          <cell r="A1096" t="str">
            <v>АВБбШв 3х25+1х16</v>
          </cell>
          <cell r="FY1096">
            <v>66.79</v>
          </cell>
          <cell r="FZ1096">
            <v>60.71</v>
          </cell>
        </row>
        <row r="1097">
          <cell r="A1097" t="str">
            <v>АВБбШв 3х35+1х16</v>
          </cell>
          <cell r="FY1097">
            <v>93.11</v>
          </cell>
          <cell r="FZ1097">
            <v>84.65</v>
          </cell>
        </row>
        <row r="1098">
          <cell r="A1098" t="str">
            <v>АВБбШв 3х50+1х25</v>
          </cell>
          <cell r="FY1098">
            <v>100.35</v>
          </cell>
          <cell r="FZ1098">
            <v>91.22</v>
          </cell>
        </row>
        <row r="1099">
          <cell r="A1099" t="str">
            <v>АВБбШв 3х70+1х35</v>
          </cell>
          <cell r="FY1099">
            <v>132.71</v>
          </cell>
          <cell r="FZ1099">
            <v>120.65</v>
          </cell>
        </row>
        <row r="1100">
          <cell r="A1100" t="str">
            <v>АВБбШв 3х95+1х50</v>
          </cell>
          <cell r="FY1100">
            <v>169.83</v>
          </cell>
          <cell r="FZ1100">
            <v>154.39</v>
          </cell>
        </row>
        <row r="1101">
          <cell r="A1101" t="str">
            <v>АВБбШв 3х120+1х70</v>
          </cell>
          <cell r="FY1101">
            <v>208.43</v>
          </cell>
          <cell r="FZ1101">
            <v>189.48</v>
          </cell>
        </row>
        <row r="1102">
          <cell r="A1102" t="str">
            <v>АВБбШв 3х150+1х70</v>
          </cell>
          <cell r="FY1102">
            <v>236.87</v>
          </cell>
          <cell r="FZ1102">
            <v>215.33</v>
          </cell>
        </row>
        <row r="1103">
          <cell r="A1103" t="str">
            <v>АВБбШв 3х185+1х95</v>
          </cell>
          <cell r="FY1103">
            <v>305.3</v>
          </cell>
          <cell r="FZ1103">
            <v>277.55</v>
          </cell>
        </row>
        <row r="1104">
          <cell r="A1104" t="str">
            <v>АВБбШв 3х240+1х120</v>
          </cell>
          <cell r="FY1104">
            <v>383.35</v>
          </cell>
          <cell r="FZ1104">
            <v>348.5</v>
          </cell>
        </row>
        <row r="1105">
          <cell r="A1105" t="str">
            <v>АВБбШв 4х 2,5</v>
          </cell>
          <cell r="FY1105">
            <v>24.18</v>
          </cell>
          <cell r="FZ1105">
            <v>21.98</v>
          </cell>
        </row>
        <row r="1106">
          <cell r="A1106" t="str">
            <v>АВБбШв 4х 4</v>
          </cell>
          <cell r="FY1106">
            <v>26.78</v>
          </cell>
          <cell r="FZ1106">
            <v>24.34</v>
          </cell>
        </row>
        <row r="1107">
          <cell r="A1107" t="str">
            <v>АВБбШв 4х 6</v>
          </cell>
          <cell r="FY1107">
            <v>30.26</v>
          </cell>
          <cell r="FZ1107">
            <v>27.51</v>
          </cell>
        </row>
        <row r="1108">
          <cell r="A1108" t="str">
            <v>АВБбШв 4х 10</v>
          </cell>
          <cell r="FY1108">
            <v>39.12</v>
          </cell>
          <cell r="FZ1108">
            <v>35.56</v>
          </cell>
        </row>
        <row r="1109">
          <cell r="A1109" t="str">
            <v>АВБбШв 4х 16</v>
          </cell>
          <cell r="FY1109">
            <v>49.75</v>
          </cell>
          <cell r="FZ1109">
            <v>45.23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ДИЗЕЛЬ_ЭЛЕКТРОСТАНЦИИ _Фаворит"/>
      <sheetName val="Дизель_Электростанции_СЛАВЯНКА"/>
      <sheetName val="Контейнеры"/>
      <sheetName val="УСТРОЙСТВА АВТОМАТИЗАЦИИ ЭЛЕК_Й"/>
      <sheetName val="ДИЗЕЛЬ_ЭЛЕКТРОСТАНЦИИ _LS_"/>
      <sheetName val="БЕНЗОГЕНЕРАТОРЫ ТСС"/>
      <sheetName val="СВАРОЧ_Оборуд"/>
      <sheetName val="СТАБИЛИЗАТОРЫ"/>
      <sheetName val="ВИБРОПЛИТЫ _ТРАМБОВКИ"/>
      <sheetName val="Нарезчики швов_Алмаз_Диски"/>
      <sheetName val="Глубин_вибраторы"/>
      <sheetName val="Виброрейки_Затироч"/>
      <sheetName val="Пескоструйка"/>
      <sheetName val="Промыш_Обогреватели"/>
      <sheetName val="Бытовые обогревател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Электроды ЛЭЗ"/>
      <sheetName val="Электроды РОТЭКС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ДИЗЕЛЬ_ЭЛЕКТРОСТАНЦИИ _Фаворит"/>
      <sheetName val="Дизель_Электростанции_СЛАВЯНКА"/>
      <sheetName val="Контейнеры"/>
      <sheetName val="УСТРОЙСТВА АВТОМАТИЗАЦИИ ЭЛЕК_Й"/>
      <sheetName val="ДИЗЕЛЬ_ЭЛЕКТРОСТАНЦИИ _LS_"/>
      <sheetName val="БЕНЗОГЕНЕРАТОРЫ ТСС"/>
      <sheetName val="СВАРОЧ_Оборуд"/>
      <sheetName val="СТАБИЛИЗАТОРЫ"/>
      <sheetName val="Нарезчики швов_Алмаз_Диски"/>
      <sheetName val="Глубин_вибраторы"/>
      <sheetName val="Виброрейки_Затироч"/>
      <sheetName val="Пескоструйка"/>
      <sheetName val="Промыш_Обогреватели"/>
      <sheetName val="Бытовые обогреватели"/>
      <sheetName val="ВИБРОПЛИТЫ _ТРАМБОВК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ескоструй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иброрейки_Затиро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4"/>
  <sheetViews>
    <sheetView tabSelected="1" view="pageBreakPreview" zoomScale="85" zoomScaleNormal="85" zoomScaleSheetLayoutView="85" workbookViewId="0" topLeftCell="A1">
      <selection activeCell="Q101" sqref="Q101:S101"/>
    </sheetView>
  </sheetViews>
  <sheetFormatPr defaultColWidth="9.00390625" defaultRowHeight="12.75"/>
  <cols>
    <col min="1" max="1" width="2.75390625" style="176" customWidth="1"/>
    <col min="2" max="2" width="9.00390625" style="176" customWidth="1"/>
    <col min="3" max="8" width="2.75390625" style="177" customWidth="1"/>
    <col min="9" max="11" width="2.75390625" style="176" customWidth="1"/>
    <col min="12" max="18" width="2.75390625" style="177" customWidth="1"/>
    <col min="19" max="21" width="2.75390625" style="178" customWidth="1"/>
    <col min="22" max="30" width="2.75390625" style="177" customWidth="1"/>
    <col min="31" max="31" width="2.875" style="177" customWidth="1"/>
    <col min="32" max="39" width="2.75390625" style="177" customWidth="1"/>
    <col min="40" max="40" width="2.75390625" style="180" customWidth="1"/>
    <col min="41" max="41" width="11.75390625" style="181" customWidth="1"/>
    <col min="42" max="16384" width="9.125" style="181" customWidth="1"/>
  </cols>
  <sheetData>
    <row r="1" spans="36:40" ht="12" customHeight="1">
      <c r="AJ1" s="745">
        <v>40238</v>
      </c>
      <c r="AK1" s="745"/>
      <c r="AL1" s="745"/>
      <c r="AM1" s="745"/>
      <c r="AN1" s="745"/>
    </row>
    <row r="2" ht="21.75" customHeight="1">
      <c r="N2" s="179" t="s">
        <v>926</v>
      </c>
    </row>
    <row r="3" ht="8.25" customHeight="1">
      <c r="N3" s="179"/>
    </row>
    <row r="4" ht="17.25" customHeight="1">
      <c r="N4" s="179" t="s">
        <v>928</v>
      </c>
    </row>
    <row r="5" ht="11.25" customHeight="1">
      <c r="M5" s="181"/>
    </row>
    <row r="6" spans="20:40" ht="18">
      <c r="T6" s="182" t="s">
        <v>1732</v>
      </c>
      <c r="AH6" s="181"/>
      <c r="AI6" s="181"/>
      <c r="AJ6" s="181"/>
      <c r="AK6" s="181"/>
      <c r="AL6" s="181"/>
      <c r="AM6" s="181"/>
      <c r="AN6" s="181"/>
    </row>
    <row r="7" ht="20.25">
      <c r="T7" s="183" t="s">
        <v>452</v>
      </c>
    </row>
    <row r="8" spans="18:27" ht="20.25">
      <c r="R8" s="183"/>
      <c r="S8" s="183"/>
      <c r="T8" s="183" t="s">
        <v>875</v>
      </c>
      <c r="U8" s="183"/>
      <c r="V8" s="183"/>
      <c r="W8" s="181"/>
      <c r="X8" s="183"/>
      <c r="Y8" s="183"/>
      <c r="Z8" s="183"/>
      <c r="AA8" s="183"/>
    </row>
    <row r="9" spans="13:20" ht="3.75" customHeight="1">
      <c r="M9" s="184"/>
      <c r="R9" s="181"/>
      <c r="S9" s="181"/>
      <c r="T9" s="181"/>
    </row>
    <row r="10" spans="9:40" ht="17.25" customHeight="1">
      <c r="I10" s="181"/>
      <c r="S10" s="181"/>
      <c r="T10" s="185" t="s">
        <v>600</v>
      </c>
      <c r="AH10" s="181"/>
      <c r="AI10" s="181"/>
      <c r="AJ10" s="181"/>
      <c r="AK10" s="181"/>
      <c r="AL10" s="181"/>
      <c r="AM10" s="181"/>
      <c r="AN10" s="181"/>
    </row>
    <row r="11" spans="9:40" ht="17.25" customHeight="1">
      <c r="I11" s="181"/>
      <c r="S11" s="181"/>
      <c r="T11" s="185" t="s">
        <v>458</v>
      </c>
      <c r="AH11" s="181"/>
      <c r="AI11" s="181"/>
      <c r="AJ11" s="181"/>
      <c r="AK11" s="181"/>
      <c r="AL11" s="181"/>
      <c r="AM11" s="181"/>
      <c r="AN11" s="181"/>
    </row>
    <row r="12" spans="1:20" ht="15.75" customHeight="1">
      <c r="A12" s="321"/>
      <c r="B12" s="181"/>
      <c r="C12" s="186"/>
      <c r="D12" s="186"/>
      <c r="E12" s="186"/>
      <c r="F12" s="186"/>
      <c r="G12" s="186"/>
      <c r="I12" s="187"/>
      <c r="S12" s="181"/>
      <c r="T12" s="43" t="s">
        <v>450</v>
      </c>
    </row>
    <row r="13" spans="1:19" ht="9" customHeight="1" thickBot="1">
      <c r="A13" s="321"/>
      <c r="B13" s="181"/>
      <c r="C13" s="186"/>
      <c r="D13" s="186"/>
      <c r="E13" s="186"/>
      <c r="F13" s="186"/>
      <c r="G13" s="186"/>
      <c r="I13" s="187"/>
      <c r="S13" s="188"/>
    </row>
    <row r="14" spans="1:41" s="319" customFormat="1" ht="24.75" customHeight="1" thickBot="1">
      <c r="A14" s="189"/>
      <c r="B14" s="189" t="s">
        <v>1286</v>
      </c>
      <c r="C14" s="190" t="s">
        <v>1390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2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322"/>
    </row>
    <row r="15" spans="1:41" ht="11.25" customHeight="1">
      <c r="A15" s="359"/>
      <c r="B15" s="675" t="s">
        <v>1596</v>
      </c>
      <c r="C15" s="675" t="s">
        <v>1598</v>
      </c>
      <c r="D15" s="654"/>
      <c r="E15" s="654"/>
      <c r="F15" s="654"/>
      <c r="G15" s="654"/>
      <c r="H15" s="654"/>
      <c r="I15" s="654"/>
      <c r="J15" s="655"/>
      <c r="K15" s="711" t="s">
        <v>1314</v>
      </c>
      <c r="L15" s="712"/>
      <c r="M15" s="713"/>
      <c r="N15" s="711" t="s">
        <v>1392</v>
      </c>
      <c r="O15" s="743"/>
      <c r="P15" s="744"/>
      <c r="Q15" s="711" t="s">
        <v>1256</v>
      </c>
      <c r="R15" s="712"/>
      <c r="S15" s="713"/>
      <c r="T15" s="711" t="s">
        <v>1481</v>
      </c>
      <c r="U15" s="712"/>
      <c r="V15" s="713"/>
      <c r="W15" s="711" t="s">
        <v>1465</v>
      </c>
      <c r="X15" s="712"/>
      <c r="Y15" s="713"/>
      <c r="Z15" s="711" t="s">
        <v>1321</v>
      </c>
      <c r="AA15" s="713"/>
      <c r="AB15" s="711" t="s">
        <v>1296</v>
      </c>
      <c r="AC15" s="712"/>
      <c r="AD15" s="712"/>
      <c r="AE15" s="712"/>
      <c r="AF15" s="712"/>
      <c r="AG15" s="712"/>
      <c r="AH15" s="711" t="s">
        <v>1577</v>
      </c>
      <c r="AI15" s="712"/>
      <c r="AJ15" s="712"/>
      <c r="AK15" s="712"/>
      <c r="AL15" s="712"/>
      <c r="AM15" s="712"/>
      <c r="AN15" s="712"/>
      <c r="AO15" s="664" t="s">
        <v>1578</v>
      </c>
    </row>
    <row r="16" spans="1:41" ht="11.25" customHeight="1">
      <c r="A16" s="360"/>
      <c r="B16" s="676"/>
      <c r="C16" s="676"/>
      <c r="D16" s="656"/>
      <c r="E16" s="656"/>
      <c r="F16" s="656"/>
      <c r="G16" s="656"/>
      <c r="H16" s="656"/>
      <c r="I16" s="656"/>
      <c r="J16" s="657"/>
      <c r="K16" s="714" t="s">
        <v>1302</v>
      </c>
      <c r="L16" s="700"/>
      <c r="M16" s="701"/>
      <c r="N16" s="714" t="s">
        <v>1391</v>
      </c>
      <c r="O16" s="700"/>
      <c r="P16" s="701"/>
      <c r="Q16" s="714" t="s">
        <v>1255</v>
      </c>
      <c r="R16" s="700"/>
      <c r="S16" s="701"/>
      <c r="T16" s="714"/>
      <c r="U16" s="700"/>
      <c r="V16" s="701"/>
      <c r="W16" s="714" t="s">
        <v>1303</v>
      </c>
      <c r="X16" s="700"/>
      <c r="Y16" s="701"/>
      <c r="Z16" s="714" t="s">
        <v>1394</v>
      </c>
      <c r="AA16" s="701"/>
      <c r="AB16" s="714" t="s">
        <v>1303</v>
      </c>
      <c r="AC16" s="700"/>
      <c r="AD16" s="700"/>
      <c r="AE16" s="700"/>
      <c r="AF16" s="700"/>
      <c r="AG16" s="700"/>
      <c r="AH16" s="714"/>
      <c r="AI16" s="700"/>
      <c r="AJ16" s="700"/>
      <c r="AK16" s="700"/>
      <c r="AL16" s="700"/>
      <c r="AM16" s="700"/>
      <c r="AN16" s="700"/>
      <c r="AO16" s="665"/>
    </row>
    <row r="17" spans="1:41" s="289" customFormat="1" ht="15" customHeight="1">
      <c r="A17" s="368"/>
      <c r="B17" s="194" t="s">
        <v>1389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288"/>
    </row>
    <row r="18" spans="1:41" ht="12" customHeight="1">
      <c r="A18" s="222" t="s">
        <v>1944</v>
      </c>
      <c r="B18" s="196" t="s">
        <v>2000</v>
      </c>
      <c r="C18" s="197" t="s">
        <v>158</v>
      </c>
      <c r="D18" s="198"/>
      <c r="E18" s="198"/>
      <c r="F18" s="198"/>
      <c r="G18" s="198"/>
      <c r="H18" s="198"/>
      <c r="I18" s="198"/>
      <c r="J18" s="199"/>
      <c r="K18" s="717" t="s">
        <v>1370</v>
      </c>
      <c r="L18" s="709"/>
      <c r="M18" s="718"/>
      <c r="N18" s="717" t="s">
        <v>1371</v>
      </c>
      <c r="O18" s="709"/>
      <c r="P18" s="718"/>
      <c r="Q18" s="715" t="s">
        <v>1372</v>
      </c>
      <c r="R18" s="716"/>
      <c r="S18" s="710"/>
      <c r="T18" s="715" t="s">
        <v>1354</v>
      </c>
      <c r="U18" s="716"/>
      <c r="V18" s="710"/>
      <c r="W18" s="715"/>
      <c r="X18" s="716"/>
      <c r="Y18" s="710"/>
      <c r="Z18" s="717">
        <v>20</v>
      </c>
      <c r="AA18" s="718"/>
      <c r="AB18" s="717" t="s">
        <v>2001</v>
      </c>
      <c r="AC18" s="709"/>
      <c r="AD18" s="709"/>
      <c r="AE18" s="709"/>
      <c r="AF18" s="709"/>
      <c r="AG18" s="718"/>
      <c r="AH18" s="197" t="s">
        <v>2002</v>
      </c>
      <c r="AI18" s="198"/>
      <c r="AJ18" s="198"/>
      <c r="AK18" s="198"/>
      <c r="AL18" s="198"/>
      <c r="AM18" s="198"/>
      <c r="AN18" s="198"/>
      <c r="AO18" s="333">
        <v>3950</v>
      </c>
    </row>
    <row r="19" spans="1:41" ht="12" customHeight="1">
      <c r="A19" s="222" t="s">
        <v>1946</v>
      </c>
      <c r="B19" s="196" t="s">
        <v>1605</v>
      </c>
      <c r="C19" s="197" t="s">
        <v>1330</v>
      </c>
      <c r="D19" s="198"/>
      <c r="E19" s="198"/>
      <c r="F19" s="198"/>
      <c r="G19" s="198"/>
      <c r="H19" s="198"/>
      <c r="I19" s="198"/>
      <c r="J19" s="199"/>
      <c r="K19" s="717" t="s">
        <v>204</v>
      </c>
      <c r="L19" s="709"/>
      <c r="M19" s="718"/>
      <c r="N19" s="717">
        <v>220</v>
      </c>
      <c r="O19" s="709"/>
      <c r="P19" s="718"/>
      <c r="Q19" s="715" t="s">
        <v>292</v>
      </c>
      <c r="R19" s="716">
        <v>-8.8</v>
      </c>
      <c r="S19" s="710"/>
      <c r="T19" s="715" t="s">
        <v>1354</v>
      </c>
      <c r="U19" s="716"/>
      <c r="V19" s="710"/>
      <c r="W19" s="715"/>
      <c r="X19" s="716"/>
      <c r="Y19" s="710"/>
      <c r="Z19" s="717">
        <v>24</v>
      </c>
      <c r="AA19" s="718"/>
      <c r="AB19" s="717" t="s">
        <v>206</v>
      </c>
      <c r="AC19" s="709"/>
      <c r="AD19" s="709"/>
      <c r="AE19" s="709"/>
      <c r="AF19" s="709"/>
      <c r="AG19" s="718"/>
      <c r="AH19" s="197" t="s">
        <v>247</v>
      </c>
      <c r="AI19" s="198"/>
      <c r="AJ19" s="198"/>
      <c r="AK19" s="198"/>
      <c r="AL19" s="198"/>
      <c r="AM19" s="198"/>
      <c r="AN19" s="198"/>
      <c r="AO19" s="333">
        <v>8400</v>
      </c>
    </row>
    <row r="20" spans="1:41" ht="12" customHeight="1">
      <c r="A20" s="222" t="s">
        <v>1944</v>
      </c>
      <c r="B20" s="196" t="s">
        <v>429</v>
      </c>
      <c r="C20" s="197" t="s">
        <v>2003</v>
      </c>
      <c r="D20" s="198"/>
      <c r="E20" s="198"/>
      <c r="F20" s="198"/>
      <c r="G20" s="198"/>
      <c r="H20" s="198"/>
      <c r="I20" s="198"/>
      <c r="J20" s="199"/>
      <c r="K20" s="717" t="s">
        <v>2004</v>
      </c>
      <c r="L20" s="709"/>
      <c r="M20" s="718"/>
      <c r="N20" s="717">
        <v>220</v>
      </c>
      <c r="O20" s="709"/>
      <c r="P20" s="718"/>
      <c r="Q20" s="715" t="s">
        <v>921</v>
      </c>
      <c r="R20" s="716"/>
      <c r="S20" s="710"/>
      <c r="T20" s="715" t="s">
        <v>1466</v>
      </c>
      <c r="U20" s="716"/>
      <c r="V20" s="710"/>
      <c r="W20" s="715"/>
      <c r="X20" s="716"/>
      <c r="Y20" s="710"/>
      <c r="Z20" s="717">
        <v>17</v>
      </c>
      <c r="AA20" s="718"/>
      <c r="AB20" s="717" t="s">
        <v>2005</v>
      </c>
      <c r="AC20" s="709"/>
      <c r="AD20" s="709"/>
      <c r="AE20" s="709"/>
      <c r="AF20" s="709"/>
      <c r="AG20" s="718"/>
      <c r="AH20" s="197" t="s">
        <v>2006</v>
      </c>
      <c r="AI20" s="198"/>
      <c r="AJ20" s="198"/>
      <c r="AK20" s="198"/>
      <c r="AL20" s="198"/>
      <c r="AM20" s="198"/>
      <c r="AN20" s="198"/>
      <c r="AO20" s="333">
        <v>3820</v>
      </c>
    </row>
    <row r="21" spans="1:41" ht="12" customHeight="1">
      <c r="A21" s="356" t="s">
        <v>1676</v>
      </c>
      <c r="B21" s="196"/>
      <c r="C21" s="197" t="s">
        <v>601</v>
      </c>
      <c r="D21" s="198"/>
      <c r="E21" s="198"/>
      <c r="F21" s="198"/>
      <c r="G21" s="198"/>
      <c r="H21" s="198"/>
      <c r="I21" s="198"/>
      <c r="J21" s="199"/>
      <c r="K21" s="717" t="s">
        <v>204</v>
      </c>
      <c r="L21" s="709"/>
      <c r="M21" s="718"/>
      <c r="N21" s="717">
        <v>220</v>
      </c>
      <c r="O21" s="709"/>
      <c r="P21" s="718"/>
      <c r="Q21" s="715"/>
      <c r="R21" s="716"/>
      <c r="S21" s="710"/>
      <c r="T21" s="715" t="s">
        <v>1354</v>
      </c>
      <c r="U21" s="716"/>
      <c r="V21" s="710"/>
      <c r="W21" s="715"/>
      <c r="X21" s="716"/>
      <c r="Y21" s="710"/>
      <c r="Z21" s="717">
        <v>26</v>
      </c>
      <c r="AA21" s="718"/>
      <c r="AB21" s="717" t="s">
        <v>1488</v>
      </c>
      <c r="AC21" s="709"/>
      <c r="AD21" s="709"/>
      <c r="AE21" s="709"/>
      <c r="AF21" s="709"/>
      <c r="AG21" s="718"/>
      <c r="AH21" s="197"/>
      <c r="AI21" s="198"/>
      <c r="AJ21" s="198"/>
      <c r="AK21" s="198"/>
      <c r="AL21" s="198"/>
      <c r="AM21" s="198"/>
      <c r="AN21" s="198"/>
      <c r="AO21" s="333">
        <v>9260</v>
      </c>
    </row>
    <row r="22" spans="1:41" ht="12" customHeight="1">
      <c r="A22" s="356" t="s">
        <v>1676</v>
      </c>
      <c r="B22" s="196"/>
      <c r="C22" s="197" t="s">
        <v>602</v>
      </c>
      <c r="D22" s="198"/>
      <c r="E22" s="198"/>
      <c r="F22" s="198"/>
      <c r="G22" s="198"/>
      <c r="H22" s="198"/>
      <c r="I22" s="198"/>
      <c r="J22" s="199"/>
      <c r="K22" s="717" t="s">
        <v>1323</v>
      </c>
      <c r="L22" s="709"/>
      <c r="M22" s="718"/>
      <c r="N22" s="717">
        <v>220</v>
      </c>
      <c r="O22" s="709"/>
      <c r="P22" s="718"/>
      <c r="Q22" s="715"/>
      <c r="R22" s="716"/>
      <c r="S22" s="710"/>
      <c r="W22" s="715"/>
      <c r="X22" s="716"/>
      <c r="Y22" s="710"/>
      <c r="Z22" s="717">
        <v>40</v>
      </c>
      <c r="AA22" s="718"/>
      <c r="AB22" s="717"/>
      <c r="AC22" s="709"/>
      <c r="AD22" s="709"/>
      <c r="AE22" s="709"/>
      <c r="AF22" s="709"/>
      <c r="AG22" s="718"/>
      <c r="AH22" s="197"/>
      <c r="AI22" s="198"/>
      <c r="AJ22" s="198"/>
      <c r="AK22" s="198"/>
      <c r="AL22" s="198"/>
      <c r="AM22" s="198"/>
      <c r="AN22" s="198"/>
      <c r="AO22" s="333">
        <v>9966</v>
      </c>
    </row>
    <row r="23" spans="1:41" ht="12" customHeight="1">
      <c r="A23" s="356" t="s">
        <v>1676</v>
      </c>
      <c r="B23" s="196"/>
      <c r="C23" s="197" t="s">
        <v>603</v>
      </c>
      <c r="D23" s="198"/>
      <c r="E23" s="198"/>
      <c r="F23" s="198"/>
      <c r="G23" s="198"/>
      <c r="H23" s="198"/>
      <c r="I23" s="198"/>
      <c r="J23" s="199"/>
      <c r="K23" s="717" t="s">
        <v>1323</v>
      </c>
      <c r="L23" s="709"/>
      <c r="M23" s="718"/>
      <c r="N23" s="717">
        <v>380</v>
      </c>
      <c r="O23" s="709"/>
      <c r="P23" s="718"/>
      <c r="Q23" s="715"/>
      <c r="R23" s="716"/>
      <c r="S23" s="710"/>
      <c r="T23" s="715"/>
      <c r="U23" s="716"/>
      <c r="V23" s="710"/>
      <c r="W23" s="715"/>
      <c r="X23" s="716"/>
      <c r="Y23" s="710"/>
      <c r="Z23" s="717">
        <v>40</v>
      </c>
      <c r="AA23" s="718"/>
      <c r="AB23" s="717"/>
      <c r="AC23" s="709"/>
      <c r="AD23" s="709"/>
      <c r="AE23" s="709"/>
      <c r="AF23" s="709"/>
      <c r="AG23" s="718"/>
      <c r="AH23" s="197"/>
      <c r="AI23" s="198"/>
      <c r="AJ23" s="198"/>
      <c r="AK23" s="198"/>
      <c r="AL23" s="198"/>
      <c r="AM23" s="198"/>
      <c r="AN23" s="198"/>
      <c r="AO23" s="333">
        <v>9966</v>
      </c>
    </row>
    <row r="24" spans="1:41" ht="12" customHeight="1">
      <c r="A24" s="356" t="s">
        <v>1676</v>
      </c>
      <c r="B24" s="196"/>
      <c r="C24" s="197" t="s">
        <v>1331</v>
      </c>
      <c r="D24" s="198"/>
      <c r="E24" s="198"/>
      <c r="F24" s="198"/>
      <c r="G24" s="198"/>
      <c r="H24" s="198"/>
      <c r="I24" s="198"/>
      <c r="J24" s="199"/>
      <c r="K24" s="717" t="s">
        <v>1489</v>
      </c>
      <c r="L24" s="709"/>
      <c r="M24" s="718"/>
      <c r="N24" s="717">
        <v>220</v>
      </c>
      <c r="O24" s="709"/>
      <c r="P24" s="718"/>
      <c r="Q24" s="715" t="s">
        <v>1257</v>
      </c>
      <c r="R24" s="716"/>
      <c r="S24" s="710"/>
      <c r="T24" s="715" t="s">
        <v>1490</v>
      </c>
      <c r="U24" s="716"/>
      <c r="V24" s="710"/>
      <c r="W24" s="715" t="s">
        <v>1603</v>
      </c>
      <c r="X24" s="716"/>
      <c r="Y24" s="710"/>
      <c r="Z24" s="717">
        <v>31</v>
      </c>
      <c r="AA24" s="718"/>
      <c r="AB24" s="717" t="s">
        <v>1491</v>
      </c>
      <c r="AC24" s="709"/>
      <c r="AD24" s="709"/>
      <c r="AE24" s="709"/>
      <c r="AF24" s="709"/>
      <c r="AG24" s="718"/>
      <c r="AH24" s="197"/>
      <c r="AI24" s="198"/>
      <c r="AJ24" s="198"/>
      <c r="AK24" s="198"/>
      <c r="AL24" s="198"/>
      <c r="AM24" s="198"/>
      <c r="AN24" s="198"/>
      <c r="AO24" s="333">
        <v>9810</v>
      </c>
    </row>
    <row r="25" spans="1:41" ht="12" customHeight="1">
      <c r="A25" s="222" t="s">
        <v>1945</v>
      </c>
      <c r="B25" s="196" t="s">
        <v>2007</v>
      </c>
      <c r="C25" s="197" t="s">
        <v>460</v>
      </c>
      <c r="D25" s="198"/>
      <c r="E25" s="198"/>
      <c r="F25" s="198"/>
      <c r="G25" s="198"/>
      <c r="H25" s="198"/>
      <c r="I25" s="198"/>
      <c r="J25" s="199"/>
      <c r="K25" s="717" t="s">
        <v>1580</v>
      </c>
      <c r="L25" s="709"/>
      <c r="M25" s="718"/>
      <c r="N25" s="717">
        <v>220</v>
      </c>
      <c r="O25" s="709"/>
      <c r="P25" s="718"/>
      <c r="Q25" s="715" t="s">
        <v>921</v>
      </c>
      <c r="R25" s="716"/>
      <c r="S25" s="710"/>
      <c r="T25" s="715" t="s">
        <v>1594</v>
      </c>
      <c r="U25" s="716"/>
      <c r="V25" s="710"/>
      <c r="W25" s="715" t="s">
        <v>1603</v>
      </c>
      <c r="X25" s="716"/>
      <c r="Y25" s="710"/>
      <c r="Z25" s="717">
        <v>40</v>
      </c>
      <c r="AA25" s="718"/>
      <c r="AB25" s="717" t="s">
        <v>1218</v>
      </c>
      <c r="AC25" s="709"/>
      <c r="AD25" s="709"/>
      <c r="AE25" s="709"/>
      <c r="AF25" s="709"/>
      <c r="AG25" s="718"/>
      <c r="AH25" s="197"/>
      <c r="AI25" s="198"/>
      <c r="AJ25" s="198"/>
      <c r="AK25" s="198"/>
      <c r="AL25" s="198"/>
      <c r="AM25" s="198"/>
      <c r="AN25" s="198"/>
      <c r="AO25" s="333">
        <v>7500</v>
      </c>
    </row>
    <row r="26" spans="1:41" ht="12" customHeight="1">
      <c r="A26" s="222" t="s">
        <v>1944</v>
      </c>
      <c r="B26" s="196" t="s">
        <v>2009</v>
      </c>
      <c r="C26" s="197" t="s">
        <v>2013</v>
      </c>
      <c r="D26" s="198"/>
      <c r="E26" s="198"/>
      <c r="F26" s="198"/>
      <c r="G26" s="198"/>
      <c r="H26" s="198"/>
      <c r="I26" s="198"/>
      <c r="J26" s="199"/>
      <c r="K26" s="717" t="s">
        <v>1580</v>
      </c>
      <c r="L26" s="709"/>
      <c r="M26" s="718"/>
      <c r="N26" s="717">
        <v>220</v>
      </c>
      <c r="O26" s="709"/>
      <c r="P26" s="718"/>
      <c r="Q26" s="715" t="s">
        <v>1257</v>
      </c>
      <c r="R26" s="716"/>
      <c r="S26" s="710"/>
      <c r="T26" s="715" t="s">
        <v>2014</v>
      </c>
      <c r="U26" s="716"/>
      <c r="V26" s="710"/>
      <c r="W26" s="715"/>
      <c r="X26" s="716"/>
      <c r="Y26" s="710"/>
      <c r="Z26" s="717">
        <v>34</v>
      </c>
      <c r="AA26" s="718"/>
      <c r="AB26" s="717" t="s">
        <v>2015</v>
      </c>
      <c r="AC26" s="709"/>
      <c r="AD26" s="709"/>
      <c r="AE26" s="709"/>
      <c r="AF26" s="709"/>
      <c r="AG26" s="718"/>
      <c r="AH26" s="197" t="s">
        <v>2006</v>
      </c>
      <c r="AI26" s="198"/>
      <c r="AJ26" s="198"/>
      <c r="AK26" s="198"/>
      <c r="AL26" s="198"/>
      <c r="AM26" s="198"/>
      <c r="AN26" s="198"/>
      <c r="AO26" s="333">
        <v>5500</v>
      </c>
    </row>
    <row r="27" spans="1:41" ht="12" customHeight="1">
      <c r="A27" s="222" t="s">
        <v>1944</v>
      </c>
      <c r="B27" s="196" t="s">
        <v>686</v>
      </c>
      <c r="C27" s="197" t="s">
        <v>2017</v>
      </c>
      <c r="D27" s="198"/>
      <c r="E27" s="198"/>
      <c r="F27" s="198"/>
      <c r="G27" s="198"/>
      <c r="H27" s="198"/>
      <c r="I27" s="198"/>
      <c r="J27" s="199"/>
      <c r="K27" s="717" t="s">
        <v>1580</v>
      </c>
      <c r="L27" s="709"/>
      <c r="M27" s="718"/>
      <c r="N27" s="717">
        <v>220</v>
      </c>
      <c r="O27" s="709"/>
      <c r="P27" s="718"/>
      <c r="Q27" s="715" t="s">
        <v>1257</v>
      </c>
      <c r="R27" s="716"/>
      <c r="S27" s="710"/>
      <c r="T27" s="715" t="s">
        <v>2014</v>
      </c>
      <c r="U27" s="716"/>
      <c r="V27" s="710"/>
      <c r="W27" s="715"/>
      <c r="X27" s="716"/>
      <c r="Y27" s="710"/>
      <c r="Z27" s="717">
        <v>40</v>
      </c>
      <c r="AA27" s="718"/>
      <c r="AB27" s="717" t="s">
        <v>2015</v>
      </c>
      <c r="AC27" s="709"/>
      <c r="AD27" s="709"/>
      <c r="AE27" s="709"/>
      <c r="AF27" s="709"/>
      <c r="AG27" s="718"/>
      <c r="AH27" s="197" t="s">
        <v>2018</v>
      </c>
      <c r="AI27" s="198"/>
      <c r="AJ27" s="198"/>
      <c r="AK27" s="198"/>
      <c r="AL27" s="198"/>
      <c r="AM27" s="198"/>
      <c r="AN27" s="198"/>
      <c r="AO27" s="333">
        <v>7550</v>
      </c>
    </row>
    <row r="28" spans="1:41" ht="12" customHeight="1">
      <c r="A28" s="222" t="s">
        <v>1944</v>
      </c>
      <c r="B28" s="196" t="s">
        <v>2012</v>
      </c>
      <c r="C28" s="197" t="s">
        <v>2020</v>
      </c>
      <c r="D28" s="198"/>
      <c r="E28" s="198"/>
      <c r="F28" s="198"/>
      <c r="G28" s="198"/>
      <c r="H28" s="198"/>
      <c r="I28" s="198"/>
      <c r="J28" s="199"/>
      <c r="K28" s="717" t="s">
        <v>1580</v>
      </c>
      <c r="L28" s="709"/>
      <c r="M28" s="718"/>
      <c r="N28" s="717" t="s">
        <v>1371</v>
      </c>
      <c r="O28" s="709"/>
      <c r="P28" s="718"/>
      <c r="Q28" s="715" t="s">
        <v>1257</v>
      </c>
      <c r="R28" s="716"/>
      <c r="S28" s="710"/>
      <c r="T28" s="715" t="s">
        <v>2014</v>
      </c>
      <c r="U28" s="716"/>
      <c r="V28" s="710"/>
      <c r="W28" s="715"/>
      <c r="X28" s="716"/>
      <c r="Y28" s="710"/>
      <c r="Z28" s="717">
        <v>44</v>
      </c>
      <c r="AA28" s="718"/>
      <c r="AB28" s="717" t="s">
        <v>2015</v>
      </c>
      <c r="AC28" s="709"/>
      <c r="AD28" s="709"/>
      <c r="AE28" s="709"/>
      <c r="AF28" s="709"/>
      <c r="AG28" s="718"/>
      <c r="AH28" s="197" t="s">
        <v>2006</v>
      </c>
      <c r="AI28" s="198"/>
      <c r="AJ28" s="198"/>
      <c r="AK28" s="198"/>
      <c r="AL28" s="198"/>
      <c r="AM28" s="198"/>
      <c r="AN28" s="198"/>
      <c r="AO28" s="333">
        <v>5990</v>
      </c>
    </row>
    <row r="29" spans="1:41" ht="12" customHeight="1">
      <c r="A29" s="222" t="s">
        <v>1944</v>
      </c>
      <c r="B29" s="196" t="s">
        <v>2016</v>
      </c>
      <c r="C29" s="197" t="s">
        <v>159</v>
      </c>
      <c r="D29" s="198"/>
      <c r="E29" s="198"/>
      <c r="F29" s="198"/>
      <c r="G29" s="198"/>
      <c r="H29" s="198"/>
      <c r="I29" s="198"/>
      <c r="J29" s="199"/>
      <c r="K29" s="717" t="s">
        <v>2008</v>
      </c>
      <c r="L29" s="709"/>
      <c r="M29" s="718"/>
      <c r="N29" s="717" t="s">
        <v>1371</v>
      </c>
      <c r="O29" s="709"/>
      <c r="P29" s="718"/>
      <c r="Q29" s="715" t="s">
        <v>921</v>
      </c>
      <c r="R29" s="716"/>
      <c r="S29" s="710"/>
      <c r="T29" s="715" t="s">
        <v>1354</v>
      </c>
      <c r="U29" s="716"/>
      <c r="V29" s="710"/>
      <c r="W29" s="715"/>
      <c r="X29" s="716"/>
      <c r="Y29" s="710"/>
      <c r="Z29" s="717">
        <v>23</v>
      </c>
      <c r="AA29" s="718"/>
      <c r="AB29" s="717" t="s">
        <v>2001</v>
      </c>
      <c r="AC29" s="709"/>
      <c r="AD29" s="709"/>
      <c r="AE29" s="709"/>
      <c r="AF29" s="709"/>
      <c r="AG29" s="718"/>
      <c r="AH29" s="197" t="s">
        <v>2002</v>
      </c>
      <c r="AI29" s="198"/>
      <c r="AJ29" s="198"/>
      <c r="AK29" s="198"/>
      <c r="AL29" s="198"/>
      <c r="AM29" s="198"/>
      <c r="AN29" s="198"/>
      <c r="AO29" s="333">
        <v>4100</v>
      </c>
    </row>
    <row r="30" spans="1:41" ht="12" customHeight="1">
      <c r="A30" s="222" t="s">
        <v>1944</v>
      </c>
      <c r="B30" s="196" t="s">
        <v>2019</v>
      </c>
      <c r="C30" s="197" t="s">
        <v>2010</v>
      </c>
      <c r="D30" s="198"/>
      <c r="E30" s="198"/>
      <c r="F30" s="198"/>
      <c r="G30" s="198"/>
      <c r="H30" s="198"/>
      <c r="I30" s="198"/>
      <c r="J30" s="199"/>
      <c r="K30" s="717" t="s">
        <v>2008</v>
      </c>
      <c r="L30" s="709"/>
      <c r="M30" s="718"/>
      <c r="N30" s="717" t="s">
        <v>1371</v>
      </c>
      <c r="O30" s="709"/>
      <c r="P30" s="718"/>
      <c r="Q30" s="715" t="s">
        <v>1257</v>
      </c>
      <c r="R30" s="716"/>
      <c r="S30" s="710"/>
      <c r="T30" s="715" t="s">
        <v>1466</v>
      </c>
      <c r="U30" s="716"/>
      <c r="V30" s="710"/>
      <c r="W30" s="715"/>
      <c r="X30" s="716"/>
      <c r="Y30" s="710"/>
      <c r="Z30" s="717">
        <v>20</v>
      </c>
      <c r="AA30" s="718"/>
      <c r="AB30" s="717" t="s">
        <v>2011</v>
      </c>
      <c r="AC30" s="709"/>
      <c r="AD30" s="709"/>
      <c r="AE30" s="709"/>
      <c r="AF30" s="709"/>
      <c r="AG30" s="718"/>
      <c r="AH30" s="197" t="s">
        <v>2006</v>
      </c>
      <c r="AI30" s="198"/>
      <c r="AJ30" s="198"/>
      <c r="AK30" s="198"/>
      <c r="AL30" s="198"/>
      <c r="AM30" s="198"/>
      <c r="AN30" s="198"/>
      <c r="AO30" s="333">
        <v>4300</v>
      </c>
    </row>
    <row r="31" spans="1:41" ht="12" customHeight="1">
      <c r="A31" s="222" t="s">
        <v>1946</v>
      </c>
      <c r="B31" s="196" t="s">
        <v>430</v>
      </c>
      <c r="C31" s="197" t="s">
        <v>1329</v>
      </c>
      <c r="D31" s="198"/>
      <c r="E31" s="198"/>
      <c r="F31" s="198"/>
      <c r="G31" s="198"/>
      <c r="H31" s="198"/>
      <c r="I31" s="198"/>
      <c r="J31" s="199"/>
      <c r="K31" s="717" t="s">
        <v>1592</v>
      </c>
      <c r="L31" s="709"/>
      <c r="M31" s="718"/>
      <c r="N31" s="717">
        <v>220</v>
      </c>
      <c r="O31" s="709"/>
      <c r="P31" s="718"/>
      <c r="Q31" s="715" t="s">
        <v>293</v>
      </c>
      <c r="R31" s="716"/>
      <c r="S31" s="710"/>
      <c r="T31" s="715" t="s">
        <v>2014</v>
      </c>
      <c r="U31" s="716"/>
      <c r="V31" s="710"/>
      <c r="W31" s="715"/>
      <c r="X31" s="716"/>
      <c r="Y31" s="710"/>
      <c r="Z31" s="717">
        <v>40</v>
      </c>
      <c r="AA31" s="718"/>
      <c r="AB31" s="717" t="s">
        <v>207</v>
      </c>
      <c r="AC31" s="709"/>
      <c r="AD31" s="709"/>
      <c r="AE31" s="709"/>
      <c r="AF31" s="709"/>
      <c r="AG31" s="718"/>
      <c r="AH31" s="197" t="s">
        <v>247</v>
      </c>
      <c r="AI31" s="198"/>
      <c r="AJ31" s="198"/>
      <c r="AK31" s="198"/>
      <c r="AL31" s="198"/>
      <c r="AM31" s="198"/>
      <c r="AN31" s="198"/>
      <c r="AO31" s="333">
        <v>9800</v>
      </c>
    </row>
    <row r="32" spans="1:41" ht="12" customHeight="1">
      <c r="A32" s="222" t="s">
        <v>1946</v>
      </c>
      <c r="B32" s="196" t="s">
        <v>432</v>
      </c>
      <c r="C32" s="197" t="s">
        <v>1328</v>
      </c>
      <c r="D32" s="198"/>
      <c r="E32" s="198"/>
      <c r="F32" s="198"/>
      <c r="G32" s="198"/>
      <c r="H32" s="198"/>
      <c r="I32" s="198"/>
      <c r="J32" s="199"/>
      <c r="K32" s="717" t="s">
        <v>1592</v>
      </c>
      <c r="L32" s="709"/>
      <c r="M32" s="718"/>
      <c r="N32" s="717">
        <v>380</v>
      </c>
      <c r="O32" s="709"/>
      <c r="P32" s="718"/>
      <c r="Q32" s="715" t="s">
        <v>294</v>
      </c>
      <c r="R32" s="716"/>
      <c r="S32" s="710"/>
      <c r="T32" s="715" t="s">
        <v>2014</v>
      </c>
      <c r="U32" s="716"/>
      <c r="V32" s="710"/>
      <c r="W32" s="715"/>
      <c r="X32" s="716"/>
      <c r="Y32" s="710"/>
      <c r="Z32" s="717">
        <v>40</v>
      </c>
      <c r="AA32" s="718"/>
      <c r="AB32" s="717" t="s">
        <v>207</v>
      </c>
      <c r="AC32" s="709"/>
      <c r="AD32" s="709"/>
      <c r="AE32" s="709"/>
      <c r="AF32" s="709"/>
      <c r="AG32" s="718"/>
      <c r="AH32" s="197" t="s">
        <v>247</v>
      </c>
      <c r="AI32" s="198"/>
      <c r="AJ32" s="198"/>
      <c r="AK32" s="198"/>
      <c r="AL32" s="198"/>
      <c r="AM32" s="198"/>
      <c r="AN32" s="198"/>
      <c r="AO32" s="333">
        <v>9800</v>
      </c>
    </row>
    <row r="33" spans="1:41" ht="12" customHeight="1">
      <c r="A33" s="222" t="s">
        <v>1946</v>
      </c>
      <c r="B33" s="196" t="s">
        <v>433</v>
      </c>
      <c r="C33" s="197" t="s">
        <v>1327</v>
      </c>
      <c r="D33" s="198"/>
      <c r="E33" s="198"/>
      <c r="F33" s="198"/>
      <c r="G33" s="198"/>
      <c r="H33" s="198"/>
      <c r="I33" s="198"/>
      <c r="J33" s="199"/>
      <c r="K33" s="717" t="s">
        <v>1592</v>
      </c>
      <c r="L33" s="709"/>
      <c r="M33" s="718"/>
      <c r="N33" s="717" t="s">
        <v>1371</v>
      </c>
      <c r="O33" s="709"/>
      <c r="P33" s="718"/>
      <c r="Q33" s="715" t="s">
        <v>295</v>
      </c>
      <c r="R33" s="716"/>
      <c r="S33" s="710"/>
      <c r="T33" s="715" t="s">
        <v>2014</v>
      </c>
      <c r="U33" s="716"/>
      <c r="V33" s="710"/>
      <c r="W33" s="715"/>
      <c r="X33" s="716"/>
      <c r="Y33" s="710"/>
      <c r="Z33" s="717">
        <v>51</v>
      </c>
      <c r="AA33" s="718"/>
      <c r="AB33" s="717" t="s">
        <v>207</v>
      </c>
      <c r="AC33" s="709"/>
      <c r="AD33" s="709"/>
      <c r="AE33" s="709"/>
      <c r="AF33" s="709"/>
      <c r="AG33" s="718"/>
      <c r="AH33" s="197" t="s">
        <v>205</v>
      </c>
      <c r="AI33" s="198"/>
      <c r="AJ33" s="198"/>
      <c r="AK33" s="198"/>
      <c r="AL33" s="198"/>
      <c r="AM33" s="198"/>
      <c r="AN33" s="198"/>
      <c r="AO33" s="333">
        <v>13200</v>
      </c>
    </row>
    <row r="34" spans="1:41" ht="12" customHeight="1">
      <c r="A34" s="222" t="s">
        <v>1945</v>
      </c>
      <c r="B34" s="196" t="s">
        <v>1570</v>
      </c>
      <c r="C34" s="197" t="s">
        <v>156</v>
      </c>
      <c r="D34" s="198"/>
      <c r="E34" s="198"/>
      <c r="F34" s="198"/>
      <c r="G34" s="198"/>
      <c r="H34" s="198"/>
      <c r="I34" s="198"/>
      <c r="J34" s="199"/>
      <c r="K34" s="717" t="s">
        <v>1592</v>
      </c>
      <c r="L34" s="709"/>
      <c r="M34" s="718"/>
      <c r="N34" s="717">
        <v>220</v>
      </c>
      <c r="O34" s="709"/>
      <c r="P34" s="718"/>
      <c r="Q34" s="715" t="s">
        <v>908</v>
      </c>
      <c r="R34" s="716"/>
      <c r="S34" s="710"/>
      <c r="T34" s="715" t="s">
        <v>1594</v>
      </c>
      <c r="U34" s="716"/>
      <c r="V34" s="710"/>
      <c r="W34" s="715" t="s">
        <v>1604</v>
      </c>
      <c r="X34" s="716"/>
      <c r="Y34" s="710"/>
      <c r="Z34" s="717">
        <v>58</v>
      </c>
      <c r="AA34" s="718"/>
      <c r="AB34" s="717" t="s">
        <v>1275</v>
      </c>
      <c r="AC34" s="709"/>
      <c r="AD34" s="709"/>
      <c r="AE34" s="709"/>
      <c r="AF34" s="709"/>
      <c r="AG34" s="718"/>
      <c r="AH34" s="197"/>
      <c r="AI34" s="198"/>
      <c r="AJ34" s="198"/>
      <c r="AK34" s="198"/>
      <c r="AL34" s="198"/>
      <c r="AM34" s="198"/>
      <c r="AN34" s="198"/>
      <c r="AO34" s="333">
        <v>9250</v>
      </c>
    </row>
    <row r="35" spans="1:41" ht="12" customHeight="1">
      <c r="A35" s="222" t="s">
        <v>1945</v>
      </c>
      <c r="B35" s="196" t="s">
        <v>1571</v>
      </c>
      <c r="C35" s="197" t="s">
        <v>157</v>
      </c>
      <c r="D35" s="198"/>
      <c r="E35" s="198"/>
      <c r="F35" s="198"/>
      <c r="G35" s="198"/>
      <c r="H35" s="198"/>
      <c r="I35" s="198"/>
      <c r="J35" s="199"/>
      <c r="K35" s="717" t="s">
        <v>1592</v>
      </c>
      <c r="L35" s="709"/>
      <c r="M35" s="718"/>
      <c r="N35" s="717">
        <v>380</v>
      </c>
      <c r="O35" s="709"/>
      <c r="P35" s="718"/>
      <c r="Q35" s="715" t="s">
        <v>908</v>
      </c>
      <c r="R35" s="716"/>
      <c r="S35" s="710"/>
      <c r="T35" s="715" t="s">
        <v>1594</v>
      </c>
      <c r="U35" s="716"/>
      <c r="V35" s="710"/>
      <c r="W35" s="715" t="s">
        <v>1604</v>
      </c>
      <c r="X35" s="716"/>
      <c r="Y35" s="710"/>
      <c r="Z35" s="717">
        <v>58</v>
      </c>
      <c r="AA35" s="718"/>
      <c r="AB35" s="717" t="s">
        <v>1275</v>
      </c>
      <c r="AC35" s="709"/>
      <c r="AD35" s="709"/>
      <c r="AE35" s="709"/>
      <c r="AF35" s="709"/>
      <c r="AG35" s="718"/>
      <c r="AH35" s="197"/>
      <c r="AI35" s="198"/>
      <c r="AJ35" s="198"/>
      <c r="AK35" s="198"/>
      <c r="AL35" s="198"/>
      <c r="AM35" s="198"/>
      <c r="AN35" s="198"/>
      <c r="AO35" s="333">
        <v>9250</v>
      </c>
    </row>
    <row r="36" spans="1:41" ht="12" customHeight="1">
      <c r="A36" s="222" t="s">
        <v>1945</v>
      </c>
      <c r="B36" s="196" t="s">
        <v>2024</v>
      </c>
      <c r="C36" s="197" t="s">
        <v>612</v>
      </c>
      <c r="D36" s="198"/>
      <c r="E36" s="198"/>
      <c r="F36" s="198"/>
      <c r="G36" s="198"/>
      <c r="H36" s="198"/>
      <c r="I36" s="198"/>
      <c r="J36" s="199"/>
      <c r="K36" s="717" t="s">
        <v>1592</v>
      </c>
      <c r="L36" s="709"/>
      <c r="M36" s="718"/>
      <c r="N36" s="717" t="s">
        <v>1371</v>
      </c>
      <c r="O36" s="709"/>
      <c r="P36" s="718"/>
      <c r="Q36" s="715" t="s">
        <v>908</v>
      </c>
      <c r="R36" s="716"/>
      <c r="S36" s="710"/>
      <c r="T36" s="715" t="s">
        <v>1594</v>
      </c>
      <c r="U36" s="716"/>
      <c r="V36" s="710"/>
      <c r="W36" s="715" t="s">
        <v>1604</v>
      </c>
      <c r="X36" s="716"/>
      <c r="Y36" s="710"/>
      <c r="Z36" s="717">
        <v>61</v>
      </c>
      <c r="AA36" s="718"/>
      <c r="AB36" s="717" t="s">
        <v>1275</v>
      </c>
      <c r="AC36" s="709"/>
      <c r="AD36" s="709"/>
      <c r="AE36" s="709"/>
      <c r="AF36" s="709"/>
      <c r="AG36" s="718"/>
      <c r="AH36" s="197"/>
      <c r="AI36" s="198"/>
      <c r="AJ36" s="198"/>
      <c r="AK36" s="198"/>
      <c r="AL36" s="198"/>
      <c r="AM36" s="198"/>
      <c r="AN36" s="198"/>
      <c r="AO36" s="333">
        <v>11630</v>
      </c>
    </row>
    <row r="37" spans="1:41" ht="12" customHeight="1">
      <c r="A37" s="222" t="s">
        <v>1944</v>
      </c>
      <c r="B37" s="196" t="s">
        <v>687</v>
      </c>
      <c r="C37" s="197" t="s">
        <v>2025</v>
      </c>
      <c r="D37" s="198"/>
      <c r="E37" s="198"/>
      <c r="F37" s="198"/>
      <c r="G37" s="198"/>
      <c r="H37" s="198"/>
      <c r="I37" s="198"/>
      <c r="J37" s="199"/>
      <c r="K37" s="717" t="s">
        <v>1467</v>
      </c>
      <c r="L37" s="709"/>
      <c r="M37" s="718"/>
      <c r="N37" s="717" t="s">
        <v>1371</v>
      </c>
      <c r="O37" s="709"/>
      <c r="P37" s="718"/>
      <c r="Q37" s="715" t="s">
        <v>792</v>
      </c>
      <c r="R37" s="716"/>
      <c r="S37" s="710"/>
      <c r="T37" s="715" t="s">
        <v>2014</v>
      </c>
      <c r="U37" s="716"/>
      <c r="V37" s="710"/>
      <c r="W37" s="715"/>
      <c r="X37" s="716"/>
      <c r="Y37" s="710"/>
      <c r="Z37" s="717">
        <v>40</v>
      </c>
      <c r="AA37" s="718"/>
      <c r="AB37" s="717" t="s">
        <v>2015</v>
      </c>
      <c r="AC37" s="709"/>
      <c r="AD37" s="709"/>
      <c r="AE37" s="709"/>
      <c r="AF37" s="709"/>
      <c r="AG37" s="718"/>
      <c r="AH37" s="197" t="s">
        <v>2006</v>
      </c>
      <c r="AI37" s="198"/>
      <c r="AJ37" s="198"/>
      <c r="AK37" s="198"/>
      <c r="AL37" s="198"/>
      <c r="AM37" s="198"/>
      <c r="AN37" s="198"/>
      <c r="AO37" s="333">
        <v>6880</v>
      </c>
    </row>
    <row r="38" spans="1:41" ht="12" customHeight="1">
      <c r="A38" s="222" t="s">
        <v>1944</v>
      </c>
      <c r="B38" s="196" t="s">
        <v>2021</v>
      </c>
      <c r="C38" s="197" t="s">
        <v>2027</v>
      </c>
      <c r="D38" s="198"/>
      <c r="E38" s="198"/>
      <c r="F38" s="198"/>
      <c r="G38" s="198"/>
      <c r="H38" s="198"/>
      <c r="I38" s="198"/>
      <c r="J38" s="199"/>
      <c r="K38" s="717" t="s">
        <v>1467</v>
      </c>
      <c r="L38" s="709"/>
      <c r="M38" s="718"/>
      <c r="N38" s="717" t="s">
        <v>1371</v>
      </c>
      <c r="O38" s="709"/>
      <c r="P38" s="718"/>
      <c r="Q38" s="715" t="s">
        <v>792</v>
      </c>
      <c r="R38" s="716"/>
      <c r="S38" s="710"/>
      <c r="T38" s="715" t="s">
        <v>2014</v>
      </c>
      <c r="U38" s="716"/>
      <c r="V38" s="710"/>
      <c r="W38" s="715"/>
      <c r="X38" s="716"/>
      <c r="Y38" s="710"/>
      <c r="Z38" s="717">
        <v>46</v>
      </c>
      <c r="AA38" s="718"/>
      <c r="AB38" s="717" t="s">
        <v>2015</v>
      </c>
      <c r="AC38" s="709"/>
      <c r="AD38" s="709"/>
      <c r="AE38" s="709"/>
      <c r="AF38" s="709"/>
      <c r="AG38" s="718"/>
      <c r="AH38" s="197" t="s">
        <v>2018</v>
      </c>
      <c r="AI38" s="198"/>
      <c r="AJ38" s="198"/>
      <c r="AK38" s="198"/>
      <c r="AL38" s="198"/>
      <c r="AM38" s="198"/>
      <c r="AN38" s="198"/>
      <c r="AO38" s="333">
        <v>9970</v>
      </c>
    </row>
    <row r="39" spans="1:41" ht="12" customHeight="1">
      <c r="A39" s="222" t="s">
        <v>1944</v>
      </c>
      <c r="B39" s="196" t="s">
        <v>2026</v>
      </c>
      <c r="C39" s="197" t="s">
        <v>160</v>
      </c>
      <c r="D39" s="198"/>
      <c r="E39" s="198"/>
      <c r="F39" s="198"/>
      <c r="G39" s="198"/>
      <c r="H39" s="198"/>
      <c r="I39" s="198"/>
      <c r="J39" s="199"/>
      <c r="K39" s="717" t="s">
        <v>2022</v>
      </c>
      <c r="L39" s="709"/>
      <c r="M39" s="718"/>
      <c r="N39" s="717" t="s">
        <v>1371</v>
      </c>
      <c r="O39" s="709"/>
      <c r="P39" s="718"/>
      <c r="Q39" s="715" t="s">
        <v>792</v>
      </c>
      <c r="R39" s="716"/>
      <c r="S39" s="710"/>
      <c r="T39" s="715" t="s">
        <v>1466</v>
      </c>
      <c r="U39" s="716"/>
      <c r="V39" s="710"/>
      <c r="W39" s="715"/>
      <c r="X39" s="716"/>
      <c r="Y39" s="710"/>
      <c r="Z39" s="717">
        <v>22</v>
      </c>
      <c r="AA39" s="718"/>
      <c r="AB39" s="717" t="s">
        <v>2023</v>
      </c>
      <c r="AC39" s="709"/>
      <c r="AD39" s="709"/>
      <c r="AE39" s="709"/>
      <c r="AF39" s="709"/>
      <c r="AG39" s="718"/>
      <c r="AH39" s="197" t="s">
        <v>2006</v>
      </c>
      <c r="AI39" s="198"/>
      <c r="AJ39" s="198"/>
      <c r="AK39" s="198"/>
      <c r="AL39" s="198"/>
      <c r="AM39" s="198"/>
      <c r="AN39" s="198"/>
      <c r="AO39" s="333">
        <v>4700</v>
      </c>
    </row>
    <row r="40" spans="1:41" ht="12" customHeight="1">
      <c r="A40" s="356" t="s">
        <v>1676</v>
      </c>
      <c r="B40" s="196"/>
      <c r="C40" s="197" t="s">
        <v>604</v>
      </c>
      <c r="D40" s="198"/>
      <c r="E40" s="198"/>
      <c r="F40" s="198"/>
      <c r="G40" s="198"/>
      <c r="H40" s="198"/>
      <c r="I40" s="198"/>
      <c r="J40" s="199"/>
      <c r="K40" s="717" t="s">
        <v>1467</v>
      </c>
      <c r="L40" s="709"/>
      <c r="M40" s="718"/>
      <c r="N40" s="717">
        <v>220</v>
      </c>
      <c r="O40" s="709"/>
      <c r="P40" s="718"/>
      <c r="Q40" s="715" t="s">
        <v>2046</v>
      </c>
      <c r="R40" s="716"/>
      <c r="S40" s="710"/>
      <c r="T40" s="715" t="s">
        <v>1492</v>
      </c>
      <c r="U40" s="716"/>
      <c r="V40" s="710"/>
      <c r="W40" s="715"/>
      <c r="X40" s="716"/>
      <c r="Y40" s="710"/>
      <c r="Z40" s="717">
        <v>55</v>
      </c>
      <c r="AA40" s="718"/>
      <c r="AB40" s="717" t="s">
        <v>1493</v>
      </c>
      <c r="AC40" s="709"/>
      <c r="AD40" s="709"/>
      <c r="AE40" s="709"/>
      <c r="AF40" s="709"/>
      <c r="AG40" s="718"/>
      <c r="AH40" s="197"/>
      <c r="AI40" s="198"/>
      <c r="AJ40" s="198"/>
      <c r="AK40" s="198"/>
      <c r="AL40" s="198"/>
      <c r="AM40" s="198"/>
      <c r="AN40" s="198"/>
      <c r="AO40" s="333">
        <v>11928</v>
      </c>
    </row>
    <row r="41" spans="1:41" ht="12" customHeight="1">
      <c r="A41" s="356" t="s">
        <v>1676</v>
      </c>
      <c r="B41" s="196"/>
      <c r="C41" s="197" t="s">
        <v>605</v>
      </c>
      <c r="D41" s="198"/>
      <c r="E41" s="198"/>
      <c r="F41" s="198"/>
      <c r="G41" s="198"/>
      <c r="H41" s="198"/>
      <c r="I41" s="198"/>
      <c r="J41" s="199"/>
      <c r="K41" s="717" t="s">
        <v>1467</v>
      </c>
      <c r="L41" s="709"/>
      <c r="M41" s="718"/>
      <c r="N41" s="717" t="s">
        <v>239</v>
      </c>
      <c r="O41" s="709"/>
      <c r="P41" s="718"/>
      <c r="Q41" s="715" t="s">
        <v>2046</v>
      </c>
      <c r="R41" s="716"/>
      <c r="S41" s="710"/>
      <c r="T41" s="715" t="s">
        <v>1494</v>
      </c>
      <c r="U41" s="716"/>
      <c r="V41" s="710"/>
      <c r="W41" s="715"/>
      <c r="X41" s="716"/>
      <c r="Y41" s="710"/>
      <c r="Z41" s="717">
        <v>55</v>
      </c>
      <c r="AA41" s="718"/>
      <c r="AB41" s="717" t="s">
        <v>1493</v>
      </c>
      <c r="AC41" s="709"/>
      <c r="AD41" s="709"/>
      <c r="AE41" s="709"/>
      <c r="AF41" s="709"/>
      <c r="AG41" s="718"/>
      <c r="AH41" s="197"/>
      <c r="AI41" s="198"/>
      <c r="AJ41" s="198"/>
      <c r="AK41" s="198"/>
      <c r="AL41" s="198"/>
      <c r="AM41" s="198"/>
      <c r="AN41" s="198"/>
      <c r="AO41" s="333">
        <v>11928</v>
      </c>
    </row>
    <row r="42" spans="1:41" ht="12" customHeight="1">
      <c r="A42" s="356" t="s">
        <v>1676</v>
      </c>
      <c r="B42" s="196"/>
      <c r="C42" s="197" t="s">
        <v>606</v>
      </c>
      <c r="D42" s="198"/>
      <c r="E42" s="198"/>
      <c r="F42" s="198"/>
      <c r="G42" s="198"/>
      <c r="H42" s="198"/>
      <c r="I42" s="198"/>
      <c r="J42" s="199"/>
      <c r="K42" s="717" t="s">
        <v>1467</v>
      </c>
      <c r="L42" s="709"/>
      <c r="M42" s="718"/>
      <c r="N42" s="717" t="s">
        <v>1371</v>
      </c>
      <c r="O42" s="709"/>
      <c r="P42" s="718"/>
      <c r="Q42" s="715" t="s">
        <v>2046</v>
      </c>
      <c r="R42" s="716"/>
      <c r="S42" s="710"/>
      <c r="T42" s="715" t="s">
        <v>1492</v>
      </c>
      <c r="U42" s="716"/>
      <c r="V42" s="710"/>
      <c r="W42" s="715"/>
      <c r="X42" s="716"/>
      <c r="Y42" s="710"/>
      <c r="Z42" s="717">
        <v>55</v>
      </c>
      <c r="AA42" s="718"/>
      <c r="AB42" s="717" t="s">
        <v>1493</v>
      </c>
      <c r="AC42" s="709"/>
      <c r="AD42" s="709"/>
      <c r="AE42" s="709"/>
      <c r="AF42" s="709"/>
      <c r="AG42" s="718"/>
      <c r="AH42" s="197"/>
      <c r="AI42" s="198"/>
      <c r="AJ42" s="198"/>
      <c r="AK42" s="198"/>
      <c r="AL42" s="198"/>
      <c r="AM42" s="198"/>
      <c r="AN42" s="198"/>
      <c r="AO42" s="333">
        <v>11928</v>
      </c>
    </row>
    <row r="43" spans="1:41" ht="12" customHeight="1">
      <c r="A43" s="222" t="s">
        <v>1945</v>
      </c>
      <c r="B43" s="196" t="s">
        <v>892</v>
      </c>
      <c r="C43" s="197" t="s">
        <v>161</v>
      </c>
      <c r="D43" s="198"/>
      <c r="E43" s="198"/>
      <c r="F43" s="198"/>
      <c r="G43" s="198"/>
      <c r="H43" s="198"/>
      <c r="I43" s="198"/>
      <c r="J43" s="199"/>
      <c r="K43" s="717" t="s">
        <v>793</v>
      </c>
      <c r="L43" s="709"/>
      <c r="M43" s="718"/>
      <c r="N43" s="717">
        <v>220</v>
      </c>
      <c r="O43" s="709"/>
      <c r="P43" s="718"/>
      <c r="Q43" s="715" t="s">
        <v>930</v>
      </c>
      <c r="R43" s="716"/>
      <c r="S43" s="710"/>
      <c r="T43" s="715" t="s">
        <v>1594</v>
      </c>
      <c r="U43" s="716"/>
      <c r="V43" s="710"/>
      <c r="W43" s="715" t="s">
        <v>1604</v>
      </c>
      <c r="X43" s="716"/>
      <c r="Y43" s="710"/>
      <c r="Z43" s="717">
        <v>64</v>
      </c>
      <c r="AA43" s="718"/>
      <c r="AB43" s="717" t="s">
        <v>1279</v>
      </c>
      <c r="AC43" s="709"/>
      <c r="AD43" s="709"/>
      <c r="AE43" s="709"/>
      <c r="AF43" s="709"/>
      <c r="AG43" s="718"/>
      <c r="AH43" s="197"/>
      <c r="AI43" s="198"/>
      <c r="AJ43" s="198"/>
      <c r="AK43" s="198"/>
      <c r="AL43" s="198"/>
      <c r="AM43" s="198"/>
      <c r="AN43" s="198"/>
      <c r="AO43" s="333">
        <v>11380</v>
      </c>
    </row>
    <row r="44" spans="1:41" ht="12" customHeight="1">
      <c r="A44" s="222" t="s">
        <v>1945</v>
      </c>
      <c r="B44" s="196" t="s">
        <v>893</v>
      </c>
      <c r="C44" s="197" t="s">
        <v>162</v>
      </c>
      <c r="D44" s="198"/>
      <c r="E44" s="198"/>
      <c r="F44" s="198"/>
      <c r="G44" s="198"/>
      <c r="H44" s="198"/>
      <c r="I44" s="198"/>
      <c r="J44" s="199"/>
      <c r="K44" s="717" t="s">
        <v>793</v>
      </c>
      <c r="L44" s="709"/>
      <c r="M44" s="718"/>
      <c r="N44" s="717">
        <v>380</v>
      </c>
      <c r="O44" s="709"/>
      <c r="P44" s="718"/>
      <c r="Q44" s="715" t="s">
        <v>930</v>
      </c>
      <c r="R44" s="716"/>
      <c r="S44" s="710"/>
      <c r="T44" s="715" t="s">
        <v>1594</v>
      </c>
      <c r="U44" s="716"/>
      <c r="V44" s="710"/>
      <c r="W44" s="715" t="s">
        <v>1604</v>
      </c>
      <c r="X44" s="716"/>
      <c r="Y44" s="710"/>
      <c r="Z44" s="717">
        <v>64</v>
      </c>
      <c r="AA44" s="718"/>
      <c r="AB44" s="717" t="s">
        <v>1279</v>
      </c>
      <c r="AC44" s="709"/>
      <c r="AD44" s="709"/>
      <c r="AE44" s="709"/>
      <c r="AF44" s="709"/>
      <c r="AG44" s="718"/>
      <c r="AH44" s="197"/>
      <c r="AI44" s="198"/>
      <c r="AJ44" s="198"/>
      <c r="AK44" s="198"/>
      <c r="AL44" s="198"/>
      <c r="AM44" s="198"/>
      <c r="AN44" s="198"/>
      <c r="AO44" s="333">
        <v>11380</v>
      </c>
    </row>
    <row r="45" spans="1:41" ht="12" customHeight="1">
      <c r="A45" s="222" t="s">
        <v>1945</v>
      </c>
      <c r="B45" s="196" t="s">
        <v>688</v>
      </c>
      <c r="C45" s="197" t="s">
        <v>163</v>
      </c>
      <c r="D45" s="198"/>
      <c r="E45" s="198"/>
      <c r="F45" s="198"/>
      <c r="G45" s="198"/>
      <c r="H45" s="198"/>
      <c r="I45" s="198"/>
      <c r="J45" s="199"/>
      <c r="K45" s="717" t="s">
        <v>793</v>
      </c>
      <c r="L45" s="709"/>
      <c r="M45" s="718"/>
      <c r="N45" s="717" t="s">
        <v>1371</v>
      </c>
      <c r="O45" s="709"/>
      <c r="P45" s="718"/>
      <c r="Q45" s="715" t="s">
        <v>930</v>
      </c>
      <c r="R45" s="716"/>
      <c r="S45" s="710"/>
      <c r="T45" s="715" t="s">
        <v>1594</v>
      </c>
      <c r="U45" s="716"/>
      <c r="V45" s="710"/>
      <c r="W45" s="715" t="s">
        <v>1604</v>
      </c>
      <c r="X45" s="716"/>
      <c r="Y45" s="710"/>
      <c r="Z45" s="717">
        <v>70</v>
      </c>
      <c r="AA45" s="718"/>
      <c r="AB45" s="717" t="s">
        <v>1279</v>
      </c>
      <c r="AC45" s="709"/>
      <c r="AD45" s="709"/>
      <c r="AE45" s="709"/>
      <c r="AF45" s="709"/>
      <c r="AG45" s="718"/>
      <c r="AH45" s="197"/>
      <c r="AI45" s="198"/>
      <c r="AJ45" s="198"/>
      <c r="AK45" s="198"/>
      <c r="AL45" s="198"/>
      <c r="AM45" s="198"/>
      <c r="AN45" s="198"/>
      <c r="AO45" s="333">
        <v>11750</v>
      </c>
    </row>
    <row r="46" spans="1:41" ht="12" customHeight="1">
      <c r="A46" s="222" t="s">
        <v>1944</v>
      </c>
      <c r="B46" s="196" t="s">
        <v>2028</v>
      </c>
      <c r="C46" s="197" t="s">
        <v>2029</v>
      </c>
      <c r="D46" s="198"/>
      <c r="E46" s="198"/>
      <c r="F46" s="198"/>
      <c r="G46" s="198"/>
      <c r="H46" s="198"/>
      <c r="I46" s="198"/>
      <c r="J46" s="199"/>
      <c r="K46" s="717" t="s">
        <v>793</v>
      </c>
      <c r="L46" s="709"/>
      <c r="M46" s="718"/>
      <c r="N46" s="717">
        <v>220</v>
      </c>
      <c r="O46" s="709"/>
      <c r="P46" s="718"/>
      <c r="Q46" s="715" t="s">
        <v>930</v>
      </c>
      <c r="R46" s="716"/>
      <c r="S46" s="710"/>
      <c r="T46" s="715" t="s">
        <v>2014</v>
      </c>
      <c r="U46" s="716"/>
      <c r="V46" s="710"/>
      <c r="W46" s="715"/>
      <c r="X46" s="716"/>
      <c r="Y46" s="710"/>
      <c r="Z46" s="717">
        <v>66</v>
      </c>
      <c r="AA46" s="718"/>
      <c r="AB46" s="717" t="s">
        <v>2030</v>
      </c>
      <c r="AC46" s="709"/>
      <c r="AD46" s="709"/>
      <c r="AE46" s="709"/>
      <c r="AF46" s="709"/>
      <c r="AG46" s="718"/>
      <c r="AH46" s="197" t="s">
        <v>2006</v>
      </c>
      <c r="AI46" s="198"/>
      <c r="AJ46" s="198"/>
      <c r="AK46" s="198"/>
      <c r="AL46" s="198"/>
      <c r="AM46" s="198"/>
      <c r="AN46" s="198"/>
      <c r="AO46" s="333">
        <v>7400</v>
      </c>
    </row>
    <row r="47" spans="1:41" ht="12" customHeight="1">
      <c r="A47" s="222" t="s">
        <v>1944</v>
      </c>
      <c r="B47" s="196" t="s">
        <v>2031</v>
      </c>
      <c r="C47" s="197" t="s">
        <v>2032</v>
      </c>
      <c r="D47" s="198"/>
      <c r="E47" s="198"/>
      <c r="F47" s="198"/>
      <c r="G47" s="198"/>
      <c r="H47" s="198"/>
      <c r="I47" s="198"/>
      <c r="J47" s="199"/>
      <c r="K47" s="717" t="s">
        <v>793</v>
      </c>
      <c r="L47" s="709"/>
      <c r="M47" s="718"/>
      <c r="N47" s="717">
        <v>220</v>
      </c>
      <c r="O47" s="709"/>
      <c r="P47" s="718"/>
      <c r="Q47" s="715" t="s">
        <v>930</v>
      </c>
      <c r="R47" s="716"/>
      <c r="S47" s="710"/>
      <c r="T47" s="715" t="s">
        <v>2014</v>
      </c>
      <c r="U47" s="716"/>
      <c r="V47" s="710"/>
      <c r="W47" s="715"/>
      <c r="X47" s="716"/>
      <c r="Y47" s="710"/>
      <c r="Z47" s="717">
        <v>75</v>
      </c>
      <c r="AA47" s="718"/>
      <c r="AB47" s="717" t="s">
        <v>2030</v>
      </c>
      <c r="AC47" s="709"/>
      <c r="AD47" s="709"/>
      <c r="AE47" s="709"/>
      <c r="AF47" s="709"/>
      <c r="AG47" s="718"/>
      <c r="AH47" s="197" t="s">
        <v>2033</v>
      </c>
      <c r="AI47" s="198"/>
      <c r="AJ47" s="198"/>
      <c r="AK47" s="198"/>
      <c r="AL47" s="198"/>
      <c r="AM47" s="198"/>
      <c r="AN47" s="198"/>
      <c r="AO47" s="333">
        <v>10640</v>
      </c>
    </row>
    <row r="48" spans="1:41" ht="12" customHeight="1">
      <c r="A48" s="222" t="s">
        <v>1944</v>
      </c>
      <c r="B48" s="196" t="s">
        <v>2034</v>
      </c>
      <c r="C48" s="197" t="s">
        <v>2035</v>
      </c>
      <c r="D48" s="198"/>
      <c r="E48" s="198"/>
      <c r="F48" s="198"/>
      <c r="G48" s="198"/>
      <c r="H48" s="198"/>
      <c r="I48" s="198"/>
      <c r="J48" s="199"/>
      <c r="K48" s="717" t="s">
        <v>793</v>
      </c>
      <c r="L48" s="709"/>
      <c r="M48" s="718"/>
      <c r="N48" s="717">
        <v>380</v>
      </c>
      <c r="O48" s="709"/>
      <c r="P48" s="718"/>
      <c r="Q48" s="715" t="s">
        <v>930</v>
      </c>
      <c r="R48" s="716"/>
      <c r="S48" s="710"/>
      <c r="T48" s="715" t="s">
        <v>2014</v>
      </c>
      <c r="U48" s="716"/>
      <c r="V48" s="710"/>
      <c r="W48" s="715"/>
      <c r="X48" s="716"/>
      <c r="Y48" s="710"/>
      <c r="Z48" s="717">
        <v>66</v>
      </c>
      <c r="AA48" s="718"/>
      <c r="AB48" s="717" t="s">
        <v>2030</v>
      </c>
      <c r="AC48" s="709"/>
      <c r="AD48" s="709"/>
      <c r="AE48" s="709"/>
      <c r="AF48" s="709"/>
      <c r="AG48" s="718"/>
      <c r="AH48" s="197" t="s">
        <v>2006</v>
      </c>
      <c r="AI48" s="198"/>
      <c r="AJ48" s="198"/>
      <c r="AK48" s="198"/>
      <c r="AL48" s="198"/>
      <c r="AM48" s="198"/>
      <c r="AN48" s="198"/>
      <c r="AO48" s="333">
        <v>7400</v>
      </c>
    </row>
    <row r="49" spans="1:41" ht="12" customHeight="1">
      <c r="A49" s="222" t="s">
        <v>1944</v>
      </c>
      <c r="B49" s="196" t="s">
        <v>2036</v>
      </c>
      <c r="C49" s="197" t="s">
        <v>2037</v>
      </c>
      <c r="D49" s="198"/>
      <c r="E49" s="198"/>
      <c r="F49" s="198"/>
      <c r="G49" s="198"/>
      <c r="H49" s="198"/>
      <c r="I49" s="198"/>
      <c r="J49" s="199"/>
      <c r="K49" s="717" t="s">
        <v>793</v>
      </c>
      <c r="L49" s="709"/>
      <c r="M49" s="718"/>
      <c r="N49" s="717">
        <v>380</v>
      </c>
      <c r="O49" s="709"/>
      <c r="P49" s="718"/>
      <c r="Q49" s="715" t="s">
        <v>930</v>
      </c>
      <c r="R49" s="716"/>
      <c r="S49" s="710"/>
      <c r="T49" s="715" t="s">
        <v>2014</v>
      </c>
      <c r="U49" s="716"/>
      <c r="V49" s="710"/>
      <c r="W49" s="715"/>
      <c r="X49" s="716"/>
      <c r="Y49" s="710"/>
      <c r="Z49" s="717">
        <v>75</v>
      </c>
      <c r="AA49" s="718"/>
      <c r="AB49" s="717" t="s">
        <v>2030</v>
      </c>
      <c r="AC49" s="709"/>
      <c r="AD49" s="709"/>
      <c r="AE49" s="709"/>
      <c r="AF49" s="709"/>
      <c r="AG49" s="718"/>
      <c r="AH49" s="197" t="s">
        <v>2033</v>
      </c>
      <c r="AI49" s="198"/>
      <c r="AJ49" s="198"/>
      <c r="AK49" s="198"/>
      <c r="AL49" s="198"/>
      <c r="AM49" s="198"/>
      <c r="AN49" s="198"/>
      <c r="AO49" s="333">
        <v>10640</v>
      </c>
    </row>
    <row r="50" spans="1:41" ht="12" customHeight="1">
      <c r="A50" s="222" t="s">
        <v>1944</v>
      </c>
      <c r="B50" s="196" t="s">
        <v>2038</v>
      </c>
      <c r="C50" s="197" t="s">
        <v>2039</v>
      </c>
      <c r="D50" s="198"/>
      <c r="E50" s="198"/>
      <c r="F50" s="198"/>
      <c r="G50" s="198"/>
      <c r="H50" s="198"/>
      <c r="I50" s="198"/>
      <c r="J50" s="199"/>
      <c r="K50" s="717" t="s">
        <v>793</v>
      </c>
      <c r="L50" s="709"/>
      <c r="M50" s="718"/>
      <c r="N50" s="717" t="s">
        <v>1371</v>
      </c>
      <c r="O50" s="709"/>
      <c r="P50" s="718"/>
      <c r="Q50" s="715" t="s">
        <v>930</v>
      </c>
      <c r="R50" s="716"/>
      <c r="S50" s="710"/>
      <c r="T50" s="715" t="s">
        <v>2014</v>
      </c>
      <c r="U50" s="716"/>
      <c r="V50" s="710"/>
      <c r="W50" s="715"/>
      <c r="X50" s="716"/>
      <c r="Y50" s="710"/>
      <c r="Z50" s="717">
        <v>69</v>
      </c>
      <c r="AA50" s="718"/>
      <c r="AB50" s="717" t="s">
        <v>2030</v>
      </c>
      <c r="AC50" s="709"/>
      <c r="AD50" s="709"/>
      <c r="AE50" s="709"/>
      <c r="AF50" s="709"/>
      <c r="AG50" s="718"/>
      <c r="AH50" s="197" t="s">
        <v>2006</v>
      </c>
      <c r="AI50" s="198"/>
      <c r="AJ50" s="198"/>
      <c r="AK50" s="198"/>
      <c r="AL50" s="198"/>
      <c r="AM50" s="198"/>
      <c r="AN50" s="198"/>
      <c r="AO50" s="333">
        <v>8200</v>
      </c>
    </row>
    <row r="51" spans="1:41" ht="12" customHeight="1">
      <c r="A51" s="222" t="s">
        <v>1944</v>
      </c>
      <c r="B51" s="196" t="s">
        <v>2040</v>
      </c>
      <c r="C51" s="197" t="s">
        <v>2041</v>
      </c>
      <c r="D51" s="198"/>
      <c r="E51" s="198"/>
      <c r="F51" s="198"/>
      <c r="G51" s="198"/>
      <c r="H51" s="198"/>
      <c r="I51" s="198"/>
      <c r="J51" s="199"/>
      <c r="K51" s="717" t="s">
        <v>793</v>
      </c>
      <c r="L51" s="709"/>
      <c r="M51" s="718"/>
      <c r="N51" s="717" t="s">
        <v>1371</v>
      </c>
      <c r="O51" s="709"/>
      <c r="P51" s="718"/>
      <c r="Q51" s="715" t="s">
        <v>930</v>
      </c>
      <c r="R51" s="716"/>
      <c r="S51" s="710"/>
      <c r="T51" s="715" t="s">
        <v>2014</v>
      </c>
      <c r="U51" s="716"/>
      <c r="V51" s="710"/>
      <c r="W51" s="715"/>
      <c r="X51" s="716"/>
      <c r="Y51" s="710"/>
      <c r="Z51" s="717">
        <v>78</v>
      </c>
      <c r="AA51" s="718"/>
      <c r="AB51" s="717" t="s">
        <v>2030</v>
      </c>
      <c r="AC51" s="709"/>
      <c r="AD51" s="709"/>
      <c r="AE51" s="709"/>
      <c r="AF51" s="709"/>
      <c r="AG51" s="718"/>
      <c r="AH51" s="197" t="s">
        <v>2018</v>
      </c>
      <c r="AI51" s="198"/>
      <c r="AJ51" s="198"/>
      <c r="AK51" s="198"/>
      <c r="AL51" s="198"/>
      <c r="AM51" s="198"/>
      <c r="AN51" s="198"/>
      <c r="AO51" s="333">
        <v>11300</v>
      </c>
    </row>
    <row r="52" spans="1:41" ht="12" customHeight="1">
      <c r="A52" s="356" t="s">
        <v>1676</v>
      </c>
      <c r="B52" s="196"/>
      <c r="C52" s="197" t="s">
        <v>607</v>
      </c>
      <c r="D52" s="198"/>
      <c r="E52" s="198"/>
      <c r="F52" s="198"/>
      <c r="G52" s="198"/>
      <c r="H52" s="198"/>
      <c r="I52" s="198"/>
      <c r="J52" s="199"/>
      <c r="K52" s="717" t="s">
        <v>793</v>
      </c>
      <c r="L52" s="709"/>
      <c r="M52" s="718"/>
      <c r="N52" s="717">
        <v>220</v>
      </c>
      <c r="O52" s="709"/>
      <c r="P52" s="718"/>
      <c r="Q52" s="715" t="s">
        <v>132</v>
      </c>
      <c r="R52" s="716"/>
      <c r="S52" s="710"/>
      <c r="T52" s="715" t="s">
        <v>1595</v>
      </c>
      <c r="U52" s="716"/>
      <c r="V52" s="710"/>
      <c r="W52" s="715"/>
      <c r="X52" s="716"/>
      <c r="Y52" s="710"/>
      <c r="Z52" s="717">
        <v>55</v>
      </c>
      <c r="AA52" s="718"/>
      <c r="AB52" s="717" t="s">
        <v>1493</v>
      </c>
      <c r="AC52" s="709"/>
      <c r="AD52" s="709"/>
      <c r="AE52" s="709"/>
      <c r="AF52" s="709"/>
      <c r="AG52" s="718"/>
      <c r="AH52" s="197"/>
      <c r="AI52" s="198"/>
      <c r="AJ52" s="198"/>
      <c r="AK52" s="198"/>
      <c r="AL52" s="198"/>
      <c r="AM52" s="198"/>
      <c r="AN52" s="198"/>
      <c r="AO52" s="333">
        <v>16244</v>
      </c>
    </row>
    <row r="53" spans="1:41" ht="12" customHeight="1">
      <c r="A53" s="356" t="s">
        <v>1676</v>
      </c>
      <c r="B53" s="196"/>
      <c r="C53" s="197" t="s">
        <v>608</v>
      </c>
      <c r="D53" s="198"/>
      <c r="E53" s="198"/>
      <c r="F53" s="198"/>
      <c r="G53" s="198"/>
      <c r="H53" s="198"/>
      <c r="I53" s="198"/>
      <c r="J53" s="199"/>
      <c r="K53" s="717" t="s">
        <v>793</v>
      </c>
      <c r="L53" s="709"/>
      <c r="M53" s="718"/>
      <c r="N53" s="717">
        <v>380</v>
      </c>
      <c r="O53" s="709"/>
      <c r="P53" s="718"/>
      <c r="Q53" s="715" t="s">
        <v>132</v>
      </c>
      <c r="R53" s="716"/>
      <c r="S53" s="710"/>
      <c r="T53" s="715" t="s">
        <v>1595</v>
      </c>
      <c r="U53" s="716"/>
      <c r="V53" s="710"/>
      <c r="W53" s="715"/>
      <c r="X53" s="716"/>
      <c r="Y53" s="710"/>
      <c r="Z53" s="717">
        <v>55</v>
      </c>
      <c r="AA53" s="718"/>
      <c r="AB53" s="717" t="s">
        <v>1493</v>
      </c>
      <c r="AC53" s="709"/>
      <c r="AD53" s="709"/>
      <c r="AE53" s="709"/>
      <c r="AF53" s="709"/>
      <c r="AG53" s="718"/>
      <c r="AH53" s="197"/>
      <c r="AI53" s="198"/>
      <c r="AJ53" s="198"/>
      <c r="AK53" s="198"/>
      <c r="AL53" s="198"/>
      <c r="AM53" s="198"/>
      <c r="AN53" s="198"/>
      <c r="AO53" s="333">
        <v>16244</v>
      </c>
    </row>
    <row r="54" spans="1:41" ht="12" customHeight="1">
      <c r="A54" s="356" t="s">
        <v>1676</v>
      </c>
      <c r="B54" s="196"/>
      <c r="C54" s="197" t="s">
        <v>609</v>
      </c>
      <c r="D54" s="198"/>
      <c r="E54" s="198"/>
      <c r="F54" s="198"/>
      <c r="G54" s="198"/>
      <c r="H54" s="198"/>
      <c r="I54" s="198"/>
      <c r="J54" s="199"/>
      <c r="K54" s="717" t="s">
        <v>793</v>
      </c>
      <c r="L54" s="709"/>
      <c r="M54" s="718"/>
      <c r="N54" s="717">
        <v>380</v>
      </c>
      <c r="O54" s="709"/>
      <c r="P54" s="718"/>
      <c r="Q54" s="715" t="s">
        <v>1784</v>
      </c>
      <c r="R54" s="716"/>
      <c r="S54" s="710"/>
      <c r="T54" s="715" t="s">
        <v>922</v>
      </c>
      <c r="U54" s="716"/>
      <c r="V54" s="710"/>
      <c r="W54" s="715"/>
      <c r="X54" s="716"/>
      <c r="Y54" s="710"/>
      <c r="Z54" s="717">
        <v>65</v>
      </c>
      <c r="AA54" s="718"/>
      <c r="AB54" s="717" t="s">
        <v>51</v>
      </c>
      <c r="AC54" s="709"/>
      <c r="AD54" s="709"/>
      <c r="AE54" s="709"/>
      <c r="AF54" s="709"/>
      <c r="AG54" s="718"/>
      <c r="AH54" s="197"/>
      <c r="AI54" s="198"/>
      <c r="AJ54" s="198"/>
      <c r="AK54" s="198"/>
      <c r="AL54" s="198"/>
      <c r="AM54" s="198"/>
      <c r="AN54" s="198"/>
      <c r="AO54" s="333">
        <v>12162</v>
      </c>
    </row>
    <row r="55" spans="1:41" ht="12" customHeight="1">
      <c r="A55" s="222" t="s">
        <v>1946</v>
      </c>
      <c r="B55" s="196" t="s">
        <v>434</v>
      </c>
      <c r="C55" s="197" t="s">
        <v>1326</v>
      </c>
      <c r="D55" s="198"/>
      <c r="E55" s="198"/>
      <c r="F55" s="198"/>
      <c r="G55" s="198"/>
      <c r="H55" s="198"/>
      <c r="I55" s="198"/>
      <c r="J55" s="199"/>
      <c r="K55" s="717" t="s">
        <v>208</v>
      </c>
      <c r="L55" s="709"/>
      <c r="M55" s="718"/>
      <c r="N55" s="717">
        <v>220</v>
      </c>
      <c r="O55" s="709"/>
      <c r="P55" s="718"/>
      <c r="Q55" s="715" t="s">
        <v>296</v>
      </c>
      <c r="R55" s="716"/>
      <c r="S55" s="710"/>
      <c r="T55" s="715" t="s">
        <v>1594</v>
      </c>
      <c r="U55" s="716"/>
      <c r="V55" s="710"/>
      <c r="W55" s="715"/>
      <c r="X55" s="716"/>
      <c r="Y55" s="710"/>
      <c r="Z55" s="717">
        <v>63</v>
      </c>
      <c r="AA55" s="718"/>
      <c r="AB55" s="717" t="s">
        <v>209</v>
      </c>
      <c r="AC55" s="709"/>
      <c r="AD55" s="709"/>
      <c r="AE55" s="709"/>
      <c r="AF55" s="709"/>
      <c r="AG55" s="718"/>
      <c r="AH55" s="197" t="s">
        <v>247</v>
      </c>
      <c r="AI55" s="198"/>
      <c r="AJ55" s="198"/>
      <c r="AK55" s="198"/>
      <c r="AL55" s="198"/>
      <c r="AM55" s="198"/>
      <c r="AN55" s="198"/>
      <c r="AO55" s="333">
        <v>11400</v>
      </c>
    </row>
    <row r="56" spans="1:41" ht="12" customHeight="1">
      <c r="A56" s="222" t="s">
        <v>1946</v>
      </c>
      <c r="B56" s="196" t="s">
        <v>435</v>
      </c>
      <c r="C56" s="197" t="s">
        <v>1325</v>
      </c>
      <c r="D56" s="198"/>
      <c r="E56" s="198"/>
      <c r="F56" s="198"/>
      <c r="G56" s="198"/>
      <c r="H56" s="198"/>
      <c r="I56" s="198"/>
      <c r="J56" s="199"/>
      <c r="K56" s="717" t="s">
        <v>208</v>
      </c>
      <c r="L56" s="709"/>
      <c r="M56" s="718"/>
      <c r="N56" s="717">
        <v>380</v>
      </c>
      <c r="O56" s="709"/>
      <c r="P56" s="718"/>
      <c r="Q56" s="715" t="s">
        <v>297</v>
      </c>
      <c r="R56" s="716"/>
      <c r="S56" s="710"/>
      <c r="T56" s="715" t="s">
        <v>1594</v>
      </c>
      <c r="U56" s="716"/>
      <c r="V56" s="710"/>
      <c r="W56" s="715"/>
      <c r="X56" s="716"/>
      <c r="Y56" s="710"/>
      <c r="Z56" s="717">
        <v>63</v>
      </c>
      <c r="AA56" s="718"/>
      <c r="AB56" s="717" t="s">
        <v>209</v>
      </c>
      <c r="AC56" s="709"/>
      <c r="AD56" s="709"/>
      <c r="AE56" s="709"/>
      <c r="AF56" s="709"/>
      <c r="AG56" s="718"/>
      <c r="AH56" s="197" t="s">
        <v>247</v>
      </c>
      <c r="AI56" s="198"/>
      <c r="AJ56" s="198"/>
      <c r="AK56" s="198"/>
      <c r="AL56" s="198"/>
      <c r="AM56" s="198"/>
      <c r="AN56" s="198"/>
      <c r="AO56" s="333">
        <v>11400</v>
      </c>
    </row>
    <row r="57" spans="1:41" ht="12" customHeight="1">
      <c r="A57" s="222" t="s">
        <v>1946</v>
      </c>
      <c r="B57" s="196" t="s">
        <v>436</v>
      </c>
      <c r="C57" s="197" t="s">
        <v>1324</v>
      </c>
      <c r="D57" s="198"/>
      <c r="E57" s="198"/>
      <c r="F57" s="198"/>
      <c r="G57" s="198"/>
      <c r="H57" s="198"/>
      <c r="I57" s="198"/>
      <c r="J57" s="199"/>
      <c r="K57" s="717" t="s">
        <v>208</v>
      </c>
      <c r="L57" s="709"/>
      <c r="M57" s="718"/>
      <c r="N57" s="717" t="s">
        <v>1371</v>
      </c>
      <c r="O57" s="709"/>
      <c r="P57" s="718"/>
      <c r="Q57" s="715" t="s">
        <v>297</v>
      </c>
      <c r="R57" s="716"/>
      <c r="S57" s="710"/>
      <c r="T57" s="715" t="s">
        <v>1594</v>
      </c>
      <c r="U57" s="716"/>
      <c r="V57" s="710"/>
      <c r="W57" s="715"/>
      <c r="X57" s="716"/>
      <c r="Y57" s="710"/>
      <c r="Z57" s="717">
        <v>73</v>
      </c>
      <c r="AA57" s="718"/>
      <c r="AB57" s="717" t="s">
        <v>209</v>
      </c>
      <c r="AC57" s="709"/>
      <c r="AD57" s="709"/>
      <c r="AE57" s="709"/>
      <c r="AF57" s="709"/>
      <c r="AG57" s="718"/>
      <c r="AH57" s="197" t="s">
        <v>205</v>
      </c>
      <c r="AI57" s="198"/>
      <c r="AJ57" s="198"/>
      <c r="AK57" s="198"/>
      <c r="AL57" s="198"/>
      <c r="AM57" s="198"/>
      <c r="AN57" s="198"/>
      <c r="AO57" s="333">
        <v>14600</v>
      </c>
    </row>
    <row r="58" spans="1:41" ht="12" customHeight="1">
      <c r="A58" s="222" t="s">
        <v>1945</v>
      </c>
      <c r="B58" s="196" t="s">
        <v>876</v>
      </c>
      <c r="C58" s="197" t="s">
        <v>164</v>
      </c>
      <c r="D58" s="198"/>
      <c r="E58" s="198"/>
      <c r="F58" s="198"/>
      <c r="G58" s="198"/>
      <c r="H58" s="198"/>
      <c r="I58" s="198"/>
      <c r="J58" s="199"/>
      <c r="K58" s="717" t="s">
        <v>794</v>
      </c>
      <c r="L58" s="709"/>
      <c r="M58" s="718"/>
      <c r="N58" s="717">
        <v>380</v>
      </c>
      <c r="O58" s="709"/>
      <c r="P58" s="718"/>
      <c r="Q58" s="715" t="s">
        <v>877</v>
      </c>
      <c r="R58" s="716"/>
      <c r="S58" s="710"/>
      <c r="T58" s="715" t="s">
        <v>1594</v>
      </c>
      <c r="U58" s="716"/>
      <c r="V58" s="710"/>
      <c r="W58" s="715" t="s">
        <v>1574</v>
      </c>
      <c r="X58" s="716"/>
      <c r="Y58" s="710"/>
      <c r="Z58" s="717">
        <v>80</v>
      </c>
      <c r="AA58" s="718"/>
      <c r="AB58" s="717" t="s">
        <v>878</v>
      </c>
      <c r="AC58" s="709"/>
      <c r="AD58" s="709"/>
      <c r="AE58" s="709"/>
      <c r="AF58" s="709"/>
      <c r="AG58" s="718"/>
      <c r="AH58" s="197"/>
      <c r="AI58" s="198"/>
      <c r="AJ58" s="198"/>
      <c r="AK58" s="198"/>
      <c r="AL58" s="198"/>
      <c r="AM58" s="198"/>
      <c r="AN58" s="198"/>
      <c r="AO58" s="333">
        <v>12900</v>
      </c>
    </row>
    <row r="59" spans="1:41" ht="12" customHeight="1">
      <c r="A59" s="222"/>
      <c r="B59" s="196"/>
      <c r="C59" s="197" t="s">
        <v>1713</v>
      </c>
      <c r="D59" s="198"/>
      <c r="E59" s="198"/>
      <c r="F59" s="198"/>
      <c r="G59" s="198"/>
      <c r="H59" s="198"/>
      <c r="I59" s="198"/>
      <c r="J59" s="199"/>
      <c r="K59" s="717" t="s">
        <v>794</v>
      </c>
      <c r="L59" s="709"/>
      <c r="M59" s="718"/>
      <c r="N59" s="717" t="s">
        <v>1371</v>
      </c>
      <c r="O59" s="709"/>
      <c r="P59" s="718"/>
      <c r="Q59" s="715" t="s">
        <v>2043</v>
      </c>
      <c r="R59" s="716"/>
      <c r="S59" s="710"/>
      <c r="T59" s="715" t="s">
        <v>2014</v>
      </c>
      <c r="U59" s="716"/>
      <c r="V59" s="710"/>
      <c r="W59" s="715"/>
      <c r="X59" s="716"/>
      <c r="Y59" s="710"/>
      <c r="Z59" s="717">
        <v>83</v>
      </c>
      <c r="AA59" s="718"/>
      <c r="AB59" s="717" t="s">
        <v>361</v>
      </c>
      <c r="AC59" s="709"/>
      <c r="AD59" s="709"/>
      <c r="AE59" s="709"/>
      <c r="AF59" s="709"/>
      <c r="AG59" s="718"/>
      <c r="AH59" s="197" t="s">
        <v>362</v>
      </c>
      <c r="AI59" s="198"/>
      <c r="AJ59" s="198"/>
      <c r="AK59" s="198"/>
      <c r="AL59" s="198"/>
      <c r="AM59" s="198"/>
      <c r="AN59" s="198"/>
      <c r="AO59" s="333">
        <v>12800</v>
      </c>
    </row>
    <row r="60" spans="1:41" ht="12" customHeight="1">
      <c r="A60" s="222" t="s">
        <v>1944</v>
      </c>
      <c r="B60" s="196" t="s">
        <v>2042</v>
      </c>
      <c r="C60" s="197" t="s">
        <v>359</v>
      </c>
      <c r="D60" s="198"/>
      <c r="E60" s="198"/>
      <c r="F60" s="198"/>
      <c r="G60" s="198"/>
      <c r="H60" s="198"/>
      <c r="I60" s="198"/>
      <c r="J60" s="199"/>
      <c r="K60" s="717" t="s">
        <v>794</v>
      </c>
      <c r="L60" s="709"/>
      <c r="M60" s="718"/>
      <c r="N60" s="717">
        <v>380</v>
      </c>
      <c r="O60" s="709"/>
      <c r="P60" s="718"/>
      <c r="Q60" s="715" t="s">
        <v>2043</v>
      </c>
      <c r="R60" s="716"/>
      <c r="S60" s="710"/>
      <c r="T60" s="715" t="s">
        <v>2014</v>
      </c>
      <c r="U60" s="716"/>
      <c r="V60" s="710"/>
      <c r="W60" s="715"/>
      <c r="X60" s="716"/>
      <c r="Y60" s="710"/>
      <c r="Z60" s="717">
        <v>150</v>
      </c>
      <c r="AA60" s="718"/>
      <c r="AB60" s="717" t="s">
        <v>360</v>
      </c>
      <c r="AC60" s="709"/>
      <c r="AD60" s="709"/>
      <c r="AE60" s="709"/>
      <c r="AF60" s="709"/>
      <c r="AG60" s="718"/>
      <c r="AH60" s="197" t="s">
        <v>2006</v>
      </c>
      <c r="AI60" s="198"/>
      <c r="AJ60" s="198"/>
      <c r="AK60" s="198"/>
      <c r="AL60" s="198"/>
      <c r="AM60" s="198"/>
      <c r="AN60" s="198"/>
      <c r="AO60" s="333">
        <v>14900</v>
      </c>
    </row>
    <row r="61" spans="1:41" ht="12" customHeight="1">
      <c r="A61" s="356" t="s">
        <v>1676</v>
      </c>
      <c r="B61" s="196"/>
      <c r="C61" s="197" t="s">
        <v>1332</v>
      </c>
      <c r="D61" s="198"/>
      <c r="E61" s="198"/>
      <c r="F61" s="198"/>
      <c r="G61" s="198"/>
      <c r="H61" s="198"/>
      <c r="I61" s="198"/>
      <c r="J61" s="199"/>
      <c r="K61" s="717" t="s">
        <v>1348</v>
      </c>
      <c r="L61" s="709"/>
      <c r="M61" s="718"/>
      <c r="N61" s="717">
        <v>380</v>
      </c>
      <c r="O61" s="709"/>
      <c r="P61" s="718"/>
      <c r="Q61" s="715" t="s">
        <v>1495</v>
      </c>
      <c r="R61" s="716"/>
      <c r="S61" s="710"/>
      <c r="T61" s="715" t="s">
        <v>1496</v>
      </c>
      <c r="U61" s="716"/>
      <c r="V61" s="710"/>
      <c r="W61" s="715" t="s">
        <v>1497</v>
      </c>
      <c r="X61" s="716"/>
      <c r="Y61" s="710"/>
      <c r="Z61" s="717">
        <v>140</v>
      </c>
      <c r="AA61" s="718"/>
      <c r="AB61" s="717" t="s">
        <v>1498</v>
      </c>
      <c r="AC61" s="709"/>
      <c r="AD61" s="709"/>
      <c r="AE61" s="709"/>
      <c r="AF61" s="709"/>
      <c r="AG61" s="718"/>
      <c r="AH61" s="197"/>
      <c r="AI61" s="198"/>
      <c r="AJ61" s="198"/>
      <c r="AK61" s="198"/>
      <c r="AL61" s="198"/>
      <c r="AM61" s="198"/>
      <c r="AN61" s="198"/>
      <c r="AO61" s="333">
        <v>20349</v>
      </c>
    </row>
    <row r="62" spans="1:41" ht="12" customHeight="1">
      <c r="A62" s="356" t="s">
        <v>1951</v>
      </c>
      <c r="B62" s="196"/>
      <c r="C62" s="197" t="s">
        <v>1347</v>
      </c>
      <c r="D62" s="198"/>
      <c r="E62" s="198"/>
      <c r="F62" s="198"/>
      <c r="G62" s="198"/>
      <c r="H62" s="198"/>
      <c r="I62" s="198"/>
      <c r="J62" s="199"/>
      <c r="K62" s="717" t="s">
        <v>1348</v>
      </c>
      <c r="L62" s="709"/>
      <c r="M62" s="718"/>
      <c r="N62" s="717">
        <v>380</v>
      </c>
      <c r="O62" s="709"/>
      <c r="P62" s="718"/>
      <c r="Q62" s="715" t="s">
        <v>1495</v>
      </c>
      <c r="R62" s="716"/>
      <c r="S62" s="710"/>
      <c r="T62" s="715" t="s">
        <v>1496</v>
      </c>
      <c r="U62" s="716"/>
      <c r="V62" s="710"/>
      <c r="W62" s="715"/>
      <c r="X62" s="716"/>
      <c r="Y62" s="710"/>
      <c r="Z62" s="717">
        <v>140</v>
      </c>
      <c r="AA62" s="718"/>
      <c r="AB62" s="717" t="s">
        <v>1499</v>
      </c>
      <c r="AC62" s="709"/>
      <c r="AD62" s="709"/>
      <c r="AE62" s="709"/>
      <c r="AF62" s="709"/>
      <c r="AG62" s="718"/>
      <c r="AH62" s="197"/>
      <c r="AI62" s="198"/>
      <c r="AJ62" s="198"/>
      <c r="AK62" s="198"/>
      <c r="AL62" s="198"/>
      <c r="AM62" s="198"/>
      <c r="AN62" s="198"/>
      <c r="AO62" s="333">
        <v>21630</v>
      </c>
    </row>
    <row r="63" spans="1:41" ht="12" customHeight="1">
      <c r="A63" s="222" t="s">
        <v>1944</v>
      </c>
      <c r="B63" s="196" t="s">
        <v>2044</v>
      </c>
      <c r="C63" s="197" t="s">
        <v>2045</v>
      </c>
      <c r="D63" s="198"/>
      <c r="E63" s="198"/>
      <c r="F63" s="198"/>
      <c r="G63" s="198"/>
      <c r="H63" s="198"/>
      <c r="I63" s="198"/>
      <c r="J63" s="199"/>
      <c r="K63" s="717" t="s">
        <v>794</v>
      </c>
      <c r="L63" s="709"/>
      <c r="M63" s="718"/>
      <c r="N63" s="717">
        <v>380</v>
      </c>
      <c r="O63" s="709"/>
      <c r="P63" s="718"/>
      <c r="Q63" s="715" t="s">
        <v>2046</v>
      </c>
      <c r="R63" s="716"/>
      <c r="S63" s="710"/>
      <c r="T63" s="715" t="s">
        <v>2014</v>
      </c>
      <c r="U63" s="716"/>
      <c r="V63" s="710"/>
      <c r="W63" s="715"/>
      <c r="X63" s="716"/>
      <c r="Y63" s="710"/>
      <c r="Z63" s="717">
        <v>77</v>
      </c>
      <c r="AA63" s="718"/>
      <c r="AB63" s="717" t="s">
        <v>2047</v>
      </c>
      <c r="AC63" s="709"/>
      <c r="AD63" s="709"/>
      <c r="AE63" s="709"/>
      <c r="AF63" s="709"/>
      <c r="AG63" s="718"/>
      <c r="AH63" s="197" t="s">
        <v>2006</v>
      </c>
      <c r="AI63" s="198"/>
      <c r="AJ63" s="198"/>
      <c r="AK63" s="198"/>
      <c r="AL63" s="198"/>
      <c r="AM63" s="198"/>
      <c r="AN63" s="198"/>
      <c r="AO63" s="333">
        <v>8540</v>
      </c>
    </row>
    <row r="64" spans="1:41" ht="12" customHeight="1">
      <c r="A64" s="222" t="s">
        <v>1944</v>
      </c>
      <c r="B64" s="196" t="s">
        <v>2048</v>
      </c>
      <c r="C64" s="197" t="s">
        <v>111</v>
      </c>
      <c r="D64" s="198"/>
      <c r="E64" s="198"/>
      <c r="F64" s="198"/>
      <c r="G64" s="198"/>
      <c r="H64" s="198"/>
      <c r="I64" s="198"/>
      <c r="J64" s="199"/>
      <c r="K64" s="717" t="s">
        <v>794</v>
      </c>
      <c r="L64" s="709"/>
      <c r="M64" s="718"/>
      <c r="N64" s="717">
        <v>380</v>
      </c>
      <c r="O64" s="709"/>
      <c r="P64" s="718"/>
      <c r="Q64" s="715" t="s">
        <v>2046</v>
      </c>
      <c r="R64" s="716"/>
      <c r="S64" s="710"/>
      <c r="T64" s="715" t="s">
        <v>2014</v>
      </c>
      <c r="U64" s="716"/>
      <c r="V64" s="710"/>
      <c r="W64" s="715"/>
      <c r="X64" s="716"/>
      <c r="Y64" s="710"/>
      <c r="Z64" s="717">
        <v>85</v>
      </c>
      <c r="AA64" s="718"/>
      <c r="AB64" s="717" t="s">
        <v>2047</v>
      </c>
      <c r="AC64" s="709"/>
      <c r="AD64" s="709"/>
      <c r="AE64" s="709"/>
      <c r="AF64" s="709"/>
      <c r="AG64" s="718"/>
      <c r="AH64" s="197" t="s">
        <v>2018</v>
      </c>
      <c r="AI64" s="198"/>
      <c r="AJ64" s="198"/>
      <c r="AK64" s="198"/>
      <c r="AL64" s="198"/>
      <c r="AM64" s="198"/>
      <c r="AN64" s="198"/>
      <c r="AO64" s="333">
        <v>12830</v>
      </c>
    </row>
    <row r="65" spans="1:41" ht="12" customHeight="1">
      <c r="A65" s="222" t="s">
        <v>1946</v>
      </c>
      <c r="B65" s="196" t="s">
        <v>437</v>
      </c>
      <c r="C65" s="197" t="s">
        <v>1947</v>
      </c>
      <c r="D65" s="198"/>
      <c r="E65" s="198"/>
      <c r="F65" s="198"/>
      <c r="G65" s="198"/>
      <c r="H65" s="198"/>
      <c r="I65" s="198"/>
      <c r="J65" s="199"/>
      <c r="K65" s="717" t="s">
        <v>1254</v>
      </c>
      <c r="L65" s="709"/>
      <c r="M65" s="718"/>
      <c r="N65" s="717">
        <v>220</v>
      </c>
      <c r="O65" s="709"/>
      <c r="P65" s="718"/>
      <c r="Q65" s="715" t="s">
        <v>298</v>
      </c>
      <c r="R65" s="716"/>
      <c r="S65" s="710"/>
      <c r="T65" s="715" t="s">
        <v>1594</v>
      </c>
      <c r="U65" s="716"/>
      <c r="V65" s="710"/>
      <c r="W65" s="715"/>
      <c r="X65" s="716"/>
      <c r="Y65" s="710"/>
      <c r="Z65" s="717">
        <v>85</v>
      </c>
      <c r="AA65" s="718"/>
      <c r="AB65" s="717" t="s">
        <v>210</v>
      </c>
      <c r="AC65" s="709"/>
      <c r="AD65" s="709"/>
      <c r="AE65" s="709"/>
      <c r="AF65" s="709"/>
      <c r="AG65" s="718"/>
      <c r="AH65" s="197" t="s">
        <v>247</v>
      </c>
      <c r="AI65" s="198"/>
      <c r="AJ65" s="198"/>
      <c r="AK65" s="198"/>
      <c r="AL65" s="198"/>
      <c r="AM65" s="198"/>
      <c r="AN65" s="198"/>
      <c r="AO65" s="333">
        <v>13900</v>
      </c>
    </row>
    <row r="66" spans="1:41" ht="12" customHeight="1">
      <c r="A66" s="222" t="s">
        <v>1946</v>
      </c>
      <c r="B66" s="196" t="s">
        <v>438</v>
      </c>
      <c r="C66" s="197" t="s">
        <v>1948</v>
      </c>
      <c r="D66" s="198"/>
      <c r="E66" s="198"/>
      <c r="F66" s="198"/>
      <c r="G66" s="198"/>
      <c r="H66" s="198"/>
      <c r="I66" s="198"/>
      <c r="J66" s="199"/>
      <c r="K66" s="717" t="s">
        <v>1254</v>
      </c>
      <c r="L66" s="709"/>
      <c r="M66" s="718"/>
      <c r="N66" s="717">
        <v>380</v>
      </c>
      <c r="O66" s="709"/>
      <c r="P66" s="718"/>
      <c r="Q66" s="715" t="s">
        <v>299</v>
      </c>
      <c r="R66" s="716"/>
      <c r="S66" s="710"/>
      <c r="T66" s="715" t="s">
        <v>1594</v>
      </c>
      <c r="U66" s="716"/>
      <c r="V66" s="710"/>
      <c r="W66" s="715"/>
      <c r="X66" s="716"/>
      <c r="Y66" s="710"/>
      <c r="Z66" s="717">
        <v>85</v>
      </c>
      <c r="AA66" s="718"/>
      <c r="AB66" s="717" t="s">
        <v>210</v>
      </c>
      <c r="AC66" s="709"/>
      <c r="AD66" s="709"/>
      <c r="AE66" s="709"/>
      <c r="AF66" s="709"/>
      <c r="AG66" s="718"/>
      <c r="AH66" s="197" t="s">
        <v>247</v>
      </c>
      <c r="AI66" s="198"/>
      <c r="AJ66" s="198"/>
      <c r="AK66" s="198"/>
      <c r="AL66" s="198"/>
      <c r="AM66" s="198"/>
      <c r="AN66" s="198"/>
      <c r="AO66" s="333">
        <v>13900</v>
      </c>
    </row>
    <row r="67" spans="1:41" ht="12" customHeight="1">
      <c r="A67" s="222" t="s">
        <v>1945</v>
      </c>
      <c r="B67" s="196" t="s">
        <v>1614</v>
      </c>
      <c r="C67" s="197" t="s">
        <v>165</v>
      </c>
      <c r="D67" s="198"/>
      <c r="E67" s="198"/>
      <c r="F67" s="198"/>
      <c r="G67" s="198"/>
      <c r="H67" s="198"/>
      <c r="I67" s="198"/>
      <c r="J67" s="199"/>
      <c r="K67" s="717" t="s">
        <v>1278</v>
      </c>
      <c r="L67" s="709"/>
      <c r="M67" s="718"/>
      <c r="N67" s="717">
        <v>380</v>
      </c>
      <c r="O67" s="709"/>
      <c r="P67" s="718"/>
      <c r="Q67" s="715" t="s">
        <v>1354</v>
      </c>
      <c r="R67" s="716"/>
      <c r="S67" s="710"/>
      <c r="T67" s="715" t="s">
        <v>1594</v>
      </c>
      <c r="U67" s="716"/>
      <c r="V67" s="710"/>
      <c r="W67" s="715"/>
      <c r="X67" s="716"/>
      <c r="Y67" s="710"/>
      <c r="Z67" s="717">
        <v>100</v>
      </c>
      <c r="AA67" s="718"/>
      <c r="AB67" s="717" t="s">
        <v>878</v>
      </c>
      <c r="AC67" s="709"/>
      <c r="AD67" s="709"/>
      <c r="AE67" s="709"/>
      <c r="AF67" s="709"/>
      <c r="AG67" s="718"/>
      <c r="AH67" s="197"/>
      <c r="AI67" s="198"/>
      <c r="AJ67" s="198"/>
      <c r="AK67" s="198"/>
      <c r="AL67" s="198"/>
      <c r="AM67" s="198"/>
      <c r="AN67" s="198"/>
      <c r="AO67" s="333">
        <v>13510</v>
      </c>
    </row>
    <row r="68" spans="1:41" ht="12" customHeight="1">
      <c r="A68" s="356" t="s">
        <v>1676</v>
      </c>
      <c r="B68" s="196"/>
      <c r="C68" s="197" t="s">
        <v>611</v>
      </c>
      <c r="D68" s="198"/>
      <c r="E68" s="198"/>
      <c r="F68" s="198"/>
      <c r="G68" s="198"/>
      <c r="H68" s="198"/>
      <c r="I68" s="198"/>
      <c r="J68" s="199"/>
      <c r="K68" s="717" t="s">
        <v>1500</v>
      </c>
      <c r="L68" s="709"/>
      <c r="M68" s="718"/>
      <c r="N68" s="717">
        <v>380</v>
      </c>
      <c r="O68" s="709"/>
      <c r="P68" s="718"/>
      <c r="Q68" s="715" t="s">
        <v>1501</v>
      </c>
      <c r="R68" s="716"/>
      <c r="S68" s="710"/>
      <c r="T68" s="715" t="s">
        <v>1562</v>
      </c>
      <c r="U68" s="716"/>
      <c r="V68" s="710"/>
      <c r="W68" s="715"/>
      <c r="X68" s="716"/>
      <c r="Y68" s="710"/>
      <c r="Z68" s="717">
        <v>140</v>
      </c>
      <c r="AA68" s="718"/>
      <c r="AB68" s="717" t="s">
        <v>1499</v>
      </c>
      <c r="AC68" s="709"/>
      <c r="AD68" s="709"/>
      <c r="AE68" s="709"/>
      <c r="AF68" s="709"/>
      <c r="AG68" s="718"/>
      <c r="AH68" s="197"/>
      <c r="AI68" s="198"/>
      <c r="AJ68" s="198"/>
      <c r="AK68" s="198"/>
      <c r="AL68" s="198"/>
      <c r="AM68" s="198"/>
      <c r="AN68" s="198"/>
      <c r="AO68" s="333">
        <v>22743</v>
      </c>
    </row>
    <row r="69" spans="1:41" ht="12" customHeight="1">
      <c r="A69" s="222" t="s">
        <v>1944</v>
      </c>
      <c r="B69" s="196" t="s">
        <v>112</v>
      </c>
      <c r="C69" s="197" t="s">
        <v>113</v>
      </c>
      <c r="D69" s="198"/>
      <c r="E69" s="198"/>
      <c r="F69" s="198"/>
      <c r="G69" s="198"/>
      <c r="H69" s="198"/>
      <c r="I69" s="198"/>
      <c r="J69" s="199"/>
      <c r="K69" s="717" t="s">
        <v>637</v>
      </c>
      <c r="L69" s="709"/>
      <c r="M69" s="718"/>
      <c r="N69" s="717">
        <v>380</v>
      </c>
      <c r="O69" s="709"/>
      <c r="P69" s="718"/>
      <c r="Q69" s="715" t="s">
        <v>922</v>
      </c>
      <c r="R69" s="716"/>
      <c r="S69" s="710"/>
      <c r="T69" s="715" t="s">
        <v>2014</v>
      </c>
      <c r="U69" s="716"/>
      <c r="V69" s="710"/>
      <c r="W69" s="715"/>
      <c r="X69" s="716"/>
      <c r="Y69" s="710"/>
      <c r="Z69" s="717">
        <v>85</v>
      </c>
      <c r="AA69" s="718"/>
      <c r="AB69" s="717" t="s">
        <v>2047</v>
      </c>
      <c r="AC69" s="709"/>
      <c r="AD69" s="709"/>
      <c r="AE69" s="709"/>
      <c r="AF69" s="709"/>
      <c r="AG69" s="718"/>
      <c r="AH69" s="197" t="s">
        <v>2006</v>
      </c>
      <c r="AI69" s="198"/>
      <c r="AJ69" s="198"/>
      <c r="AK69" s="198"/>
      <c r="AL69" s="198"/>
      <c r="AM69" s="198"/>
      <c r="AN69" s="198"/>
      <c r="AO69" s="333">
        <v>9900</v>
      </c>
    </row>
    <row r="70" spans="1:41" ht="12" customHeight="1">
      <c r="A70" s="222" t="s">
        <v>1944</v>
      </c>
      <c r="B70" s="196" t="s">
        <v>114</v>
      </c>
      <c r="C70" s="197" t="s">
        <v>116</v>
      </c>
      <c r="D70" s="198"/>
      <c r="E70" s="198"/>
      <c r="F70" s="198"/>
      <c r="G70" s="198"/>
      <c r="H70" s="198"/>
      <c r="I70" s="198"/>
      <c r="J70" s="199"/>
      <c r="K70" s="717" t="s">
        <v>637</v>
      </c>
      <c r="L70" s="709"/>
      <c r="M70" s="718"/>
      <c r="N70" s="717">
        <v>380</v>
      </c>
      <c r="O70" s="709"/>
      <c r="P70" s="718"/>
      <c r="Q70" s="715" t="s">
        <v>922</v>
      </c>
      <c r="R70" s="716"/>
      <c r="S70" s="710"/>
      <c r="T70" s="715" t="s">
        <v>2014</v>
      </c>
      <c r="U70" s="716"/>
      <c r="V70" s="710"/>
      <c r="W70" s="715"/>
      <c r="X70" s="716"/>
      <c r="Y70" s="710"/>
      <c r="Z70" s="717">
        <v>93</v>
      </c>
      <c r="AA70" s="718"/>
      <c r="AB70" s="717" t="s">
        <v>2047</v>
      </c>
      <c r="AC70" s="709"/>
      <c r="AD70" s="709"/>
      <c r="AE70" s="709"/>
      <c r="AF70" s="709"/>
      <c r="AG70" s="718"/>
      <c r="AH70" s="197" t="s">
        <v>2033</v>
      </c>
      <c r="AI70" s="198"/>
      <c r="AJ70" s="198"/>
      <c r="AK70" s="198"/>
      <c r="AL70" s="198"/>
      <c r="AM70" s="198"/>
      <c r="AN70" s="198"/>
      <c r="AO70" s="333">
        <v>14540</v>
      </c>
    </row>
    <row r="71" spans="1:41" ht="12" customHeight="1">
      <c r="A71" s="222" t="s">
        <v>1946</v>
      </c>
      <c r="B71" s="196" t="s">
        <v>439</v>
      </c>
      <c r="C71" s="197" t="s">
        <v>1949</v>
      </c>
      <c r="D71" s="198"/>
      <c r="E71" s="198"/>
      <c r="F71" s="198"/>
      <c r="G71" s="198"/>
      <c r="H71" s="198"/>
      <c r="I71" s="198"/>
      <c r="J71" s="199"/>
      <c r="K71" s="717" t="s">
        <v>226</v>
      </c>
      <c r="L71" s="709"/>
      <c r="M71" s="718"/>
      <c r="N71" s="717">
        <v>380</v>
      </c>
      <c r="O71" s="709"/>
      <c r="P71" s="718"/>
      <c r="Q71" s="715" t="s">
        <v>300</v>
      </c>
      <c r="R71" s="716"/>
      <c r="S71" s="710"/>
      <c r="T71" s="715" t="s">
        <v>1594</v>
      </c>
      <c r="U71" s="716"/>
      <c r="V71" s="710"/>
      <c r="W71" s="715"/>
      <c r="X71" s="716"/>
      <c r="Y71" s="710"/>
      <c r="Z71" s="717">
        <v>95</v>
      </c>
      <c r="AA71" s="718"/>
      <c r="AB71" s="717" t="s">
        <v>210</v>
      </c>
      <c r="AC71" s="709"/>
      <c r="AD71" s="709"/>
      <c r="AE71" s="709"/>
      <c r="AF71" s="709"/>
      <c r="AG71" s="718"/>
      <c r="AH71" s="197" t="s">
        <v>247</v>
      </c>
      <c r="AI71" s="198"/>
      <c r="AJ71" s="198"/>
      <c r="AK71" s="198"/>
      <c r="AL71" s="198"/>
      <c r="AM71" s="198"/>
      <c r="AN71" s="198"/>
      <c r="AO71" s="333">
        <v>15000</v>
      </c>
    </row>
    <row r="72" spans="1:41" ht="12" customHeight="1">
      <c r="A72" s="356" t="s">
        <v>1676</v>
      </c>
      <c r="B72" s="196"/>
      <c r="C72" s="197" t="s">
        <v>610</v>
      </c>
      <c r="D72" s="198"/>
      <c r="E72" s="198"/>
      <c r="F72" s="198"/>
      <c r="G72" s="198"/>
      <c r="H72" s="198"/>
      <c r="I72" s="198"/>
      <c r="J72" s="199"/>
      <c r="K72" s="717" t="s">
        <v>226</v>
      </c>
      <c r="L72" s="709"/>
      <c r="M72" s="718"/>
      <c r="N72" s="717">
        <v>380</v>
      </c>
      <c r="O72" s="709"/>
      <c r="P72" s="718"/>
      <c r="Q72" s="715" t="s">
        <v>918</v>
      </c>
      <c r="R72" s="716"/>
      <c r="S72" s="710"/>
      <c r="T72" s="715" t="s">
        <v>1594</v>
      </c>
      <c r="U72" s="716"/>
      <c r="V72" s="710"/>
      <c r="W72" s="715"/>
      <c r="X72" s="716"/>
      <c r="Y72" s="710"/>
      <c r="Z72" s="717">
        <v>150</v>
      </c>
      <c r="AA72" s="718"/>
      <c r="AB72" s="717" t="s">
        <v>1502</v>
      </c>
      <c r="AC72" s="709"/>
      <c r="AD72" s="709"/>
      <c r="AE72" s="709"/>
      <c r="AF72" s="709"/>
      <c r="AG72" s="718"/>
      <c r="AH72" s="197"/>
      <c r="AI72" s="198"/>
      <c r="AJ72" s="198"/>
      <c r="AK72" s="198"/>
      <c r="AL72" s="198"/>
      <c r="AM72" s="198"/>
      <c r="AN72" s="198"/>
      <c r="AO72" s="333">
        <v>19540</v>
      </c>
    </row>
    <row r="73" spans="1:41" ht="12" customHeight="1">
      <c r="A73" s="222" t="s">
        <v>1946</v>
      </c>
      <c r="B73" s="196" t="s">
        <v>440</v>
      </c>
      <c r="C73" s="197" t="s">
        <v>1950</v>
      </c>
      <c r="D73" s="198"/>
      <c r="E73" s="198"/>
      <c r="F73" s="198"/>
      <c r="G73" s="198"/>
      <c r="H73" s="198"/>
      <c r="I73" s="198"/>
      <c r="J73" s="199"/>
      <c r="K73" s="717" t="s">
        <v>227</v>
      </c>
      <c r="L73" s="709"/>
      <c r="M73" s="718"/>
      <c r="N73" s="717">
        <v>380</v>
      </c>
      <c r="O73" s="709"/>
      <c r="P73" s="718"/>
      <c r="Q73" s="715" t="s">
        <v>301</v>
      </c>
      <c r="R73" s="716"/>
      <c r="S73" s="710"/>
      <c r="T73" s="715" t="s">
        <v>1594</v>
      </c>
      <c r="U73" s="716"/>
      <c r="V73" s="710"/>
      <c r="W73" s="715"/>
      <c r="X73" s="716"/>
      <c r="Y73" s="710"/>
      <c r="Z73" s="717">
        <v>150</v>
      </c>
      <c r="AA73" s="718"/>
      <c r="AB73" s="717" t="s">
        <v>228</v>
      </c>
      <c r="AC73" s="709"/>
      <c r="AD73" s="709"/>
      <c r="AE73" s="709"/>
      <c r="AF73" s="709"/>
      <c r="AG73" s="718"/>
      <c r="AH73" s="197" t="s">
        <v>247</v>
      </c>
      <c r="AI73" s="198"/>
      <c r="AJ73" s="198"/>
      <c r="AK73" s="198"/>
      <c r="AL73" s="198"/>
      <c r="AM73" s="198"/>
      <c r="AN73" s="198"/>
      <c r="AO73" s="333">
        <v>23550</v>
      </c>
    </row>
    <row r="74" spans="1:41" ht="12" customHeight="1">
      <c r="A74" s="356" t="s">
        <v>1676</v>
      </c>
      <c r="B74" s="196"/>
      <c r="C74" s="197" t="s">
        <v>1349</v>
      </c>
      <c r="D74" s="198"/>
      <c r="E74" s="198"/>
      <c r="F74" s="198"/>
      <c r="G74" s="198"/>
      <c r="H74" s="198"/>
      <c r="I74" s="198"/>
      <c r="J74" s="199"/>
      <c r="K74" s="717" t="s">
        <v>1503</v>
      </c>
      <c r="L74" s="709"/>
      <c r="M74" s="718"/>
      <c r="N74" s="717" t="s">
        <v>239</v>
      </c>
      <c r="O74" s="709"/>
      <c r="P74" s="718"/>
      <c r="Q74" s="715" t="s">
        <v>1504</v>
      </c>
      <c r="R74" s="716"/>
      <c r="S74" s="710"/>
      <c r="T74" s="715" t="s">
        <v>1678</v>
      </c>
      <c r="U74" s="716"/>
      <c r="V74" s="710"/>
      <c r="W74" s="715"/>
      <c r="X74" s="716"/>
      <c r="Y74" s="710"/>
      <c r="Z74" s="717">
        <v>520</v>
      </c>
      <c r="AA74" s="718"/>
      <c r="AB74" s="717" t="s">
        <v>1505</v>
      </c>
      <c r="AC74" s="709"/>
      <c r="AD74" s="709"/>
      <c r="AE74" s="709"/>
      <c r="AF74" s="709"/>
      <c r="AG74" s="718"/>
      <c r="AH74" s="197"/>
      <c r="AI74" s="198"/>
      <c r="AJ74" s="198"/>
      <c r="AK74" s="198"/>
      <c r="AL74" s="198"/>
      <c r="AM74" s="198"/>
      <c r="AN74" s="198"/>
      <c r="AO74" s="333">
        <v>93440</v>
      </c>
    </row>
    <row r="75" spans="1:41" ht="12" customHeight="1">
      <c r="A75" s="356" t="s">
        <v>1676</v>
      </c>
      <c r="B75" s="196"/>
      <c r="C75" s="197" t="s">
        <v>1512</v>
      </c>
      <c r="D75" s="198"/>
      <c r="E75" s="198"/>
      <c r="F75" s="198"/>
      <c r="G75" s="198"/>
      <c r="H75" s="198"/>
      <c r="I75" s="198"/>
      <c r="J75" s="199"/>
      <c r="K75" s="717" t="s">
        <v>1506</v>
      </c>
      <c r="L75" s="709"/>
      <c r="M75" s="718"/>
      <c r="N75" s="717" t="s">
        <v>239</v>
      </c>
      <c r="O75" s="709"/>
      <c r="P75" s="718"/>
      <c r="Q75" s="715" t="s">
        <v>1507</v>
      </c>
      <c r="R75" s="716"/>
      <c r="S75" s="710"/>
      <c r="T75" s="715" t="s">
        <v>1678</v>
      </c>
      <c r="U75" s="716"/>
      <c r="V75" s="710"/>
      <c r="W75" s="715"/>
      <c r="X75" s="716"/>
      <c r="Y75" s="710"/>
      <c r="Z75" s="717">
        <v>790</v>
      </c>
      <c r="AA75" s="718"/>
      <c r="AB75" s="717" t="s">
        <v>1505</v>
      </c>
      <c r="AC75" s="709"/>
      <c r="AD75" s="709"/>
      <c r="AE75" s="709"/>
      <c r="AF75" s="709"/>
      <c r="AG75" s="718"/>
      <c r="AH75" s="197"/>
      <c r="AI75" s="198"/>
      <c r="AJ75" s="198"/>
      <c r="AK75" s="198"/>
      <c r="AL75" s="198"/>
      <c r="AM75" s="198"/>
      <c r="AN75" s="198"/>
      <c r="AO75" s="333">
        <v>252800</v>
      </c>
    </row>
    <row r="76" spans="1:41" ht="12" customHeight="1">
      <c r="A76" s="384" t="s">
        <v>1676</v>
      </c>
      <c r="B76" s="197"/>
      <c r="C76" s="197" t="s">
        <v>1513</v>
      </c>
      <c r="D76" s="198"/>
      <c r="E76" s="198"/>
      <c r="F76" s="198"/>
      <c r="G76" s="198"/>
      <c r="H76" s="198"/>
      <c r="I76" s="198"/>
      <c r="J76" s="199"/>
      <c r="K76" s="717">
        <v>1250</v>
      </c>
      <c r="L76" s="709"/>
      <c r="M76" s="718"/>
      <c r="N76" s="717" t="s">
        <v>1290</v>
      </c>
      <c r="O76" s="709"/>
      <c r="P76" s="718"/>
      <c r="Q76" s="715" t="s">
        <v>1514</v>
      </c>
      <c r="R76" s="716"/>
      <c r="S76" s="710"/>
      <c r="T76" s="715" t="s">
        <v>1678</v>
      </c>
      <c r="U76" s="716"/>
      <c r="V76" s="710"/>
      <c r="W76" s="715"/>
      <c r="X76" s="716"/>
      <c r="Y76" s="710"/>
      <c r="Z76" s="717">
        <v>520</v>
      </c>
      <c r="AA76" s="718"/>
      <c r="AB76" s="717" t="s">
        <v>1525</v>
      </c>
      <c r="AC76" s="709"/>
      <c r="AD76" s="709"/>
      <c r="AE76" s="709"/>
      <c r="AF76" s="709"/>
      <c r="AG76" s="718"/>
      <c r="AH76" s="197"/>
      <c r="AI76" s="198"/>
      <c r="AJ76" s="198"/>
      <c r="AK76" s="198"/>
      <c r="AL76" s="198"/>
      <c r="AM76" s="198"/>
      <c r="AN76" s="198"/>
      <c r="AO76" s="333">
        <v>274308</v>
      </c>
    </row>
    <row r="77" spans="1:41" ht="12" customHeight="1">
      <c r="A77" s="384"/>
      <c r="B77" s="197"/>
      <c r="C77" s="197" t="s">
        <v>980</v>
      </c>
      <c r="D77" s="198"/>
      <c r="E77" s="198"/>
      <c r="F77" s="198"/>
      <c r="G77" s="198"/>
      <c r="H77" s="198"/>
      <c r="I77" s="198"/>
      <c r="J77" s="199"/>
      <c r="K77" s="717">
        <v>25000</v>
      </c>
      <c r="L77" s="709"/>
      <c r="M77" s="718"/>
      <c r="N77" s="717">
        <v>380</v>
      </c>
      <c r="O77" s="709"/>
      <c r="P77" s="718"/>
      <c r="Q77" s="715" t="s">
        <v>981</v>
      </c>
      <c r="R77" s="716"/>
      <c r="S77" s="710"/>
      <c r="T77" s="715" t="s">
        <v>1521</v>
      </c>
      <c r="U77" s="716"/>
      <c r="V77" s="710"/>
      <c r="W77" s="715"/>
      <c r="X77" s="716"/>
      <c r="Y77" s="710"/>
      <c r="Z77" s="717">
        <v>107</v>
      </c>
      <c r="AA77" s="718"/>
      <c r="AB77" s="717" t="s">
        <v>592</v>
      </c>
      <c r="AC77" s="709"/>
      <c r="AD77" s="709"/>
      <c r="AE77" s="709"/>
      <c r="AF77" s="709"/>
      <c r="AG77" s="718"/>
      <c r="AH77" s="197"/>
      <c r="AI77" s="198"/>
      <c r="AJ77" s="198"/>
      <c r="AK77" s="198"/>
      <c r="AL77" s="198"/>
      <c r="AM77" s="198"/>
      <c r="AN77" s="198"/>
      <c r="AO77" s="333">
        <v>46124</v>
      </c>
    </row>
    <row r="78" spans="1:41" ht="12" customHeight="1">
      <c r="A78" s="235"/>
      <c r="B78" s="231"/>
      <c r="C78" s="231"/>
      <c r="D78" s="231"/>
      <c r="E78" s="231"/>
      <c r="F78" s="231"/>
      <c r="G78" s="231"/>
      <c r="H78" s="231"/>
      <c r="I78" s="231"/>
      <c r="J78" s="231"/>
      <c r="K78" s="235"/>
      <c r="L78" s="235"/>
      <c r="M78" s="235"/>
      <c r="N78" s="235"/>
      <c r="O78" s="235"/>
      <c r="P78" s="235"/>
      <c r="Q78" s="252"/>
      <c r="R78" s="252"/>
      <c r="S78" s="252"/>
      <c r="T78" s="252"/>
      <c r="U78" s="252"/>
      <c r="V78" s="252"/>
      <c r="W78" s="252"/>
      <c r="X78" s="252"/>
      <c r="Y78" s="252"/>
      <c r="Z78" s="235"/>
      <c r="AA78" s="235"/>
      <c r="AB78" s="235"/>
      <c r="AC78" s="235"/>
      <c r="AD78" s="235"/>
      <c r="AE78" s="235"/>
      <c r="AF78" s="235"/>
      <c r="AG78" s="235"/>
      <c r="AH78" s="231"/>
      <c r="AI78" s="231"/>
      <c r="AJ78" s="231"/>
      <c r="AK78" s="231"/>
      <c r="AL78" s="231"/>
      <c r="AM78" s="231"/>
      <c r="AN78" s="231"/>
      <c r="AO78" s="345"/>
    </row>
    <row r="79" spans="1:41" s="319" customFormat="1" ht="15" customHeight="1">
      <c r="A79" s="368"/>
      <c r="B79" s="205" t="s">
        <v>1388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323"/>
    </row>
    <row r="80" spans="1:41" ht="11.25" customHeight="1">
      <c r="A80" s="359"/>
      <c r="B80" s="675" t="s">
        <v>1596</v>
      </c>
      <c r="C80" s="675" t="s">
        <v>1598</v>
      </c>
      <c r="D80" s="654"/>
      <c r="E80" s="654"/>
      <c r="F80" s="654"/>
      <c r="G80" s="654"/>
      <c r="H80" s="654"/>
      <c r="I80" s="654"/>
      <c r="J80" s="655"/>
      <c r="K80" s="711" t="s">
        <v>1314</v>
      </c>
      <c r="L80" s="712"/>
      <c r="M80" s="713"/>
      <c r="N80" s="711" t="s">
        <v>1392</v>
      </c>
      <c r="O80" s="743"/>
      <c r="P80" s="744"/>
      <c r="Q80" s="711" t="s">
        <v>1256</v>
      </c>
      <c r="R80" s="712"/>
      <c r="S80" s="713"/>
      <c r="T80" s="711" t="s">
        <v>1481</v>
      </c>
      <c r="U80" s="712"/>
      <c r="V80" s="713"/>
      <c r="W80" s="711" t="s">
        <v>1465</v>
      </c>
      <c r="X80" s="712"/>
      <c r="Y80" s="713"/>
      <c r="Z80" s="711" t="s">
        <v>1321</v>
      </c>
      <c r="AA80" s="713"/>
      <c r="AB80" s="711" t="s">
        <v>1296</v>
      </c>
      <c r="AC80" s="712"/>
      <c r="AD80" s="712"/>
      <c r="AE80" s="712"/>
      <c r="AF80" s="712"/>
      <c r="AG80" s="712"/>
      <c r="AH80" s="711" t="s">
        <v>1577</v>
      </c>
      <c r="AI80" s="712"/>
      <c r="AJ80" s="712"/>
      <c r="AK80" s="712"/>
      <c r="AL80" s="712"/>
      <c r="AM80" s="712"/>
      <c r="AN80" s="712"/>
      <c r="AO80" s="664" t="s">
        <v>1578</v>
      </c>
    </row>
    <row r="81" spans="1:41" ht="11.25" customHeight="1">
      <c r="A81" s="360"/>
      <c r="B81" s="676"/>
      <c r="C81" s="676"/>
      <c r="D81" s="656"/>
      <c r="E81" s="656"/>
      <c r="F81" s="656"/>
      <c r="G81" s="656"/>
      <c r="H81" s="656"/>
      <c r="I81" s="656"/>
      <c r="J81" s="657"/>
      <c r="K81" s="714" t="s">
        <v>1302</v>
      </c>
      <c r="L81" s="700"/>
      <c r="M81" s="701"/>
      <c r="N81" s="714" t="s">
        <v>1391</v>
      </c>
      <c r="O81" s="700"/>
      <c r="P81" s="701"/>
      <c r="Q81" s="714" t="s">
        <v>1255</v>
      </c>
      <c r="R81" s="700"/>
      <c r="S81" s="701"/>
      <c r="T81" s="714"/>
      <c r="U81" s="700"/>
      <c r="V81" s="701"/>
      <c r="W81" s="714" t="s">
        <v>1303</v>
      </c>
      <c r="X81" s="700"/>
      <c r="Y81" s="701"/>
      <c r="Z81" s="714" t="s">
        <v>1394</v>
      </c>
      <c r="AA81" s="701"/>
      <c r="AB81" s="714" t="s">
        <v>1303</v>
      </c>
      <c r="AC81" s="700"/>
      <c r="AD81" s="700"/>
      <c r="AE81" s="700"/>
      <c r="AF81" s="700"/>
      <c r="AG81" s="700"/>
      <c r="AH81" s="714"/>
      <c r="AI81" s="700"/>
      <c r="AJ81" s="700"/>
      <c r="AK81" s="700"/>
      <c r="AL81" s="700"/>
      <c r="AM81" s="700"/>
      <c r="AN81" s="700"/>
      <c r="AO81" s="665"/>
    </row>
    <row r="82" spans="1:41" ht="12" customHeight="1">
      <c r="A82" s="200" t="s">
        <v>1951</v>
      </c>
      <c r="B82" s="206" t="s">
        <v>1352</v>
      </c>
      <c r="C82" s="197" t="s">
        <v>1315</v>
      </c>
      <c r="D82" s="198"/>
      <c r="E82" s="198"/>
      <c r="F82" s="198"/>
      <c r="G82" s="198"/>
      <c r="H82" s="198"/>
      <c r="I82" s="198"/>
      <c r="J82" s="198"/>
      <c r="K82" s="717" t="s">
        <v>1316</v>
      </c>
      <c r="L82" s="709"/>
      <c r="M82" s="718"/>
      <c r="N82" s="717">
        <v>220</v>
      </c>
      <c r="O82" s="709"/>
      <c r="P82" s="718"/>
      <c r="Q82" s="715" t="s">
        <v>1259</v>
      </c>
      <c r="R82" s="716"/>
      <c r="S82" s="710"/>
      <c r="T82" s="715" t="s">
        <v>1594</v>
      </c>
      <c r="U82" s="716"/>
      <c r="V82" s="710"/>
      <c r="W82" s="715" t="s">
        <v>1603</v>
      </c>
      <c r="X82" s="716"/>
      <c r="Y82" s="710"/>
      <c r="Z82" s="717">
        <v>25</v>
      </c>
      <c r="AA82" s="718"/>
      <c r="AB82" s="717" t="s">
        <v>1317</v>
      </c>
      <c r="AC82" s="709"/>
      <c r="AD82" s="709"/>
      <c r="AE82" s="709"/>
      <c r="AF82" s="709"/>
      <c r="AG82" s="718"/>
      <c r="AH82" s="197" t="s">
        <v>1285</v>
      </c>
      <c r="AI82" s="198"/>
      <c r="AJ82" s="198"/>
      <c r="AK82" s="198"/>
      <c r="AL82" s="198"/>
      <c r="AM82" s="198"/>
      <c r="AN82" s="198"/>
      <c r="AO82" s="333">
        <v>7850</v>
      </c>
    </row>
    <row r="83" spans="1:41" ht="12" customHeight="1">
      <c r="A83" s="358" t="s">
        <v>1944</v>
      </c>
      <c r="B83" s="658" t="s">
        <v>117</v>
      </c>
      <c r="C83" s="660" t="s">
        <v>542</v>
      </c>
      <c r="D83" s="719"/>
      <c r="E83" s="719"/>
      <c r="F83" s="719"/>
      <c r="G83" s="719"/>
      <c r="H83" s="719"/>
      <c r="I83" s="719"/>
      <c r="J83" s="720"/>
      <c r="K83" s="717" t="s">
        <v>118</v>
      </c>
      <c r="L83" s="709"/>
      <c r="M83" s="718"/>
      <c r="N83" s="696" t="s">
        <v>1371</v>
      </c>
      <c r="O83" s="697"/>
      <c r="P83" s="698"/>
      <c r="Q83" s="715" t="s">
        <v>877</v>
      </c>
      <c r="R83" s="716"/>
      <c r="S83" s="710"/>
      <c r="T83" s="667" t="s">
        <v>2014</v>
      </c>
      <c r="U83" s="668"/>
      <c r="V83" s="669"/>
      <c r="W83" s="715"/>
      <c r="X83" s="716"/>
      <c r="Y83" s="710"/>
      <c r="Z83" s="696">
        <v>65</v>
      </c>
      <c r="AA83" s="698"/>
      <c r="AB83" s="696" t="s">
        <v>119</v>
      </c>
      <c r="AC83" s="697"/>
      <c r="AD83" s="697"/>
      <c r="AE83" s="697"/>
      <c r="AF83" s="697"/>
      <c r="AG83" s="697"/>
      <c r="AH83" s="218" t="s">
        <v>120</v>
      </c>
      <c r="AI83" s="219"/>
      <c r="AJ83" s="219"/>
      <c r="AK83" s="219"/>
      <c r="AL83" s="219"/>
      <c r="AM83" s="208"/>
      <c r="AN83" s="209"/>
      <c r="AO83" s="336">
        <v>18500</v>
      </c>
    </row>
    <row r="84" spans="1:41" ht="12" customHeight="1">
      <c r="A84" s="222"/>
      <c r="B84" s="659"/>
      <c r="C84" s="721"/>
      <c r="D84" s="722"/>
      <c r="E84" s="722"/>
      <c r="F84" s="722"/>
      <c r="G84" s="722"/>
      <c r="H84" s="722"/>
      <c r="I84" s="722"/>
      <c r="J84" s="723"/>
      <c r="K84" s="717" t="s">
        <v>121</v>
      </c>
      <c r="L84" s="709"/>
      <c r="M84" s="718"/>
      <c r="N84" s="703"/>
      <c r="O84" s="704"/>
      <c r="P84" s="705"/>
      <c r="Q84" s="715" t="s">
        <v>1354</v>
      </c>
      <c r="R84" s="716"/>
      <c r="S84" s="710"/>
      <c r="T84" s="673"/>
      <c r="U84" s="683"/>
      <c r="V84" s="684"/>
      <c r="W84" s="715"/>
      <c r="X84" s="716"/>
      <c r="Y84" s="710"/>
      <c r="Z84" s="703"/>
      <c r="AA84" s="705"/>
      <c r="AB84" s="703"/>
      <c r="AC84" s="704"/>
      <c r="AD84" s="704"/>
      <c r="AE84" s="704"/>
      <c r="AF84" s="704"/>
      <c r="AG84" s="704"/>
      <c r="AH84" s="210" t="s">
        <v>120</v>
      </c>
      <c r="AI84" s="211"/>
      <c r="AJ84" s="211"/>
      <c r="AK84" s="211"/>
      <c r="AL84" s="211"/>
      <c r="AM84" s="198"/>
      <c r="AN84" s="199"/>
      <c r="AO84" s="379"/>
    </row>
    <row r="85" spans="1:41" ht="12" customHeight="1">
      <c r="A85" s="222"/>
      <c r="B85" s="378"/>
      <c r="C85" s="196" t="s">
        <v>664</v>
      </c>
      <c r="D85" s="220"/>
      <c r="E85" s="220"/>
      <c r="F85" s="220"/>
      <c r="G85" s="220"/>
      <c r="H85" s="220"/>
      <c r="I85" s="220"/>
      <c r="J85" s="220"/>
      <c r="K85" s="717" t="s">
        <v>1593</v>
      </c>
      <c r="L85" s="709"/>
      <c r="M85" s="718"/>
      <c r="N85" s="717" t="s">
        <v>1371</v>
      </c>
      <c r="O85" s="709"/>
      <c r="P85" s="718"/>
      <c r="Q85" s="715" t="s">
        <v>807</v>
      </c>
      <c r="R85" s="716"/>
      <c r="S85" s="710"/>
      <c r="T85" s="715" t="s">
        <v>1595</v>
      </c>
      <c r="U85" s="716"/>
      <c r="V85" s="710"/>
      <c r="W85" s="715"/>
      <c r="X85" s="716"/>
      <c r="Y85" s="710"/>
      <c r="Z85" s="717">
        <v>75</v>
      </c>
      <c r="AA85" s="718"/>
      <c r="AB85" s="717" t="s">
        <v>666</v>
      </c>
      <c r="AC85" s="709"/>
      <c r="AD85" s="709"/>
      <c r="AE85" s="709"/>
      <c r="AF85" s="709"/>
      <c r="AG85" s="718"/>
      <c r="AH85" s="197" t="s">
        <v>665</v>
      </c>
      <c r="AI85" s="198"/>
      <c r="AJ85" s="198"/>
      <c r="AK85" s="198"/>
      <c r="AL85" s="198"/>
      <c r="AM85" s="198"/>
      <c r="AN85" s="198"/>
      <c r="AO85" s="333">
        <v>19900</v>
      </c>
    </row>
    <row r="86" spans="1:41" ht="12" customHeight="1">
      <c r="A86" s="200" t="s">
        <v>1945</v>
      </c>
      <c r="B86" s="206" t="s">
        <v>1373</v>
      </c>
      <c r="C86" s="197" t="s">
        <v>1292</v>
      </c>
      <c r="D86" s="198"/>
      <c r="E86" s="198"/>
      <c r="F86" s="198"/>
      <c r="G86" s="198"/>
      <c r="H86" s="198"/>
      <c r="I86" s="198"/>
      <c r="J86" s="198"/>
      <c r="K86" s="717" t="s">
        <v>1476</v>
      </c>
      <c r="L86" s="709"/>
      <c r="M86" s="718"/>
      <c r="N86" s="717">
        <v>220</v>
      </c>
      <c r="O86" s="709"/>
      <c r="P86" s="718"/>
      <c r="Q86" s="715" t="s">
        <v>1257</v>
      </c>
      <c r="R86" s="716"/>
      <c r="S86" s="710"/>
      <c r="T86" s="715" t="s">
        <v>1477</v>
      </c>
      <c r="U86" s="716"/>
      <c r="V86" s="710"/>
      <c r="W86" s="715" t="s">
        <v>1604</v>
      </c>
      <c r="X86" s="716"/>
      <c r="Y86" s="710"/>
      <c r="Z86" s="717">
        <v>35</v>
      </c>
      <c r="AA86" s="718"/>
      <c r="AB86" s="717" t="s">
        <v>1468</v>
      </c>
      <c r="AC86" s="709"/>
      <c r="AD86" s="709"/>
      <c r="AE86" s="709"/>
      <c r="AF86" s="709"/>
      <c r="AG86" s="718"/>
      <c r="AH86" s="197" t="s">
        <v>1285</v>
      </c>
      <c r="AI86" s="198"/>
      <c r="AJ86" s="198"/>
      <c r="AK86" s="198"/>
      <c r="AL86" s="198"/>
      <c r="AM86" s="198"/>
      <c r="AN86" s="198"/>
      <c r="AO86" s="333">
        <v>14380</v>
      </c>
    </row>
    <row r="87" spans="1:41" ht="12" customHeight="1">
      <c r="A87" s="200" t="s">
        <v>1945</v>
      </c>
      <c r="B87" s="206" t="s">
        <v>1374</v>
      </c>
      <c r="C87" s="197" t="s">
        <v>1293</v>
      </c>
      <c r="D87" s="198"/>
      <c r="E87" s="198"/>
      <c r="F87" s="198"/>
      <c r="G87" s="198"/>
      <c r="H87" s="198"/>
      <c r="I87" s="198"/>
      <c r="J87" s="198"/>
      <c r="K87" s="717" t="s">
        <v>1476</v>
      </c>
      <c r="L87" s="709"/>
      <c r="M87" s="718"/>
      <c r="N87" s="717" t="s">
        <v>1475</v>
      </c>
      <c r="O87" s="709"/>
      <c r="P87" s="718"/>
      <c r="Q87" s="715" t="s">
        <v>1257</v>
      </c>
      <c r="R87" s="716"/>
      <c r="S87" s="710"/>
      <c r="T87" s="715" t="s">
        <v>1477</v>
      </c>
      <c r="U87" s="716"/>
      <c r="V87" s="710"/>
      <c r="W87" s="715" t="s">
        <v>1604</v>
      </c>
      <c r="X87" s="716"/>
      <c r="Y87" s="710"/>
      <c r="Z87" s="717">
        <v>37</v>
      </c>
      <c r="AA87" s="718"/>
      <c r="AB87" s="717" t="s">
        <v>1468</v>
      </c>
      <c r="AC87" s="709"/>
      <c r="AD87" s="709"/>
      <c r="AE87" s="709"/>
      <c r="AF87" s="709"/>
      <c r="AG87" s="718"/>
      <c r="AH87" s="197" t="s">
        <v>1285</v>
      </c>
      <c r="AI87" s="198"/>
      <c r="AJ87" s="198"/>
      <c r="AK87" s="198"/>
      <c r="AL87" s="198"/>
      <c r="AM87" s="198"/>
      <c r="AN87" s="198"/>
      <c r="AO87" s="333">
        <v>14380</v>
      </c>
    </row>
    <row r="88" spans="1:41" ht="12" customHeight="1">
      <c r="A88" s="200" t="s">
        <v>1945</v>
      </c>
      <c r="B88" s="206" t="s">
        <v>1375</v>
      </c>
      <c r="C88" s="197" t="s">
        <v>1294</v>
      </c>
      <c r="D88" s="198"/>
      <c r="E88" s="198"/>
      <c r="F88" s="198"/>
      <c r="G88" s="198"/>
      <c r="H88" s="198"/>
      <c r="I88" s="198"/>
      <c r="J88" s="198"/>
      <c r="K88" s="717" t="s">
        <v>793</v>
      </c>
      <c r="L88" s="709"/>
      <c r="M88" s="718"/>
      <c r="N88" s="717">
        <v>220</v>
      </c>
      <c r="O88" s="709"/>
      <c r="P88" s="718"/>
      <c r="Q88" s="715" t="s">
        <v>1257</v>
      </c>
      <c r="R88" s="716"/>
      <c r="S88" s="710"/>
      <c r="T88" s="715" t="s">
        <v>1477</v>
      </c>
      <c r="U88" s="716"/>
      <c r="V88" s="710"/>
      <c r="W88" s="715" t="s">
        <v>1604</v>
      </c>
      <c r="X88" s="716"/>
      <c r="Y88" s="710"/>
      <c r="Z88" s="717">
        <v>40</v>
      </c>
      <c r="AA88" s="718"/>
      <c r="AB88" s="717" t="s">
        <v>1468</v>
      </c>
      <c r="AC88" s="709"/>
      <c r="AD88" s="709"/>
      <c r="AE88" s="709"/>
      <c r="AF88" s="709"/>
      <c r="AG88" s="718"/>
      <c r="AH88" s="197" t="s">
        <v>1285</v>
      </c>
      <c r="AI88" s="198"/>
      <c r="AJ88" s="198"/>
      <c r="AK88" s="198"/>
      <c r="AL88" s="198"/>
      <c r="AM88" s="198"/>
      <c r="AN88" s="198"/>
      <c r="AO88" s="333">
        <v>14500</v>
      </c>
    </row>
    <row r="89" spans="1:41" ht="12" customHeight="1">
      <c r="A89" s="200" t="s">
        <v>1945</v>
      </c>
      <c r="B89" s="206" t="s">
        <v>1376</v>
      </c>
      <c r="C89" s="197" t="s">
        <v>1271</v>
      </c>
      <c r="D89" s="198"/>
      <c r="E89" s="198"/>
      <c r="F89" s="198"/>
      <c r="G89" s="198"/>
      <c r="H89" s="198"/>
      <c r="I89" s="198"/>
      <c r="J89" s="198"/>
      <c r="K89" s="717" t="s">
        <v>793</v>
      </c>
      <c r="L89" s="709"/>
      <c r="M89" s="718"/>
      <c r="N89" s="717" t="s">
        <v>1475</v>
      </c>
      <c r="O89" s="709"/>
      <c r="P89" s="718"/>
      <c r="Q89" s="715" t="s">
        <v>1257</v>
      </c>
      <c r="R89" s="716"/>
      <c r="S89" s="710"/>
      <c r="T89" s="715" t="s">
        <v>1477</v>
      </c>
      <c r="U89" s="716"/>
      <c r="V89" s="710"/>
      <c r="W89" s="715" t="s">
        <v>1604</v>
      </c>
      <c r="X89" s="716"/>
      <c r="Y89" s="710"/>
      <c r="Z89" s="717">
        <v>42</v>
      </c>
      <c r="AA89" s="718"/>
      <c r="AB89" s="717" t="s">
        <v>1468</v>
      </c>
      <c r="AC89" s="709"/>
      <c r="AD89" s="709"/>
      <c r="AE89" s="709"/>
      <c r="AF89" s="709"/>
      <c r="AG89" s="718"/>
      <c r="AH89" s="197" t="s">
        <v>1285</v>
      </c>
      <c r="AI89" s="198"/>
      <c r="AJ89" s="198"/>
      <c r="AK89" s="198"/>
      <c r="AL89" s="198"/>
      <c r="AM89" s="198"/>
      <c r="AN89" s="198"/>
      <c r="AO89" s="333">
        <v>14500</v>
      </c>
    </row>
    <row r="90" spans="1:41" ht="12" customHeight="1">
      <c r="A90" s="200" t="s">
        <v>1951</v>
      </c>
      <c r="B90" s="206" t="s">
        <v>1377</v>
      </c>
      <c r="C90" s="197" t="s">
        <v>1322</v>
      </c>
      <c r="D90" s="198"/>
      <c r="E90" s="198"/>
      <c r="F90" s="198"/>
      <c r="G90" s="198"/>
      <c r="H90" s="198"/>
      <c r="I90" s="198"/>
      <c r="J90" s="198"/>
      <c r="K90" s="717" t="s">
        <v>1593</v>
      </c>
      <c r="L90" s="709"/>
      <c r="M90" s="718"/>
      <c r="N90" s="717">
        <v>220</v>
      </c>
      <c r="O90" s="709"/>
      <c r="P90" s="718"/>
      <c r="Q90" s="715" t="s">
        <v>1466</v>
      </c>
      <c r="R90" s="716"/>
      <c r="S90" s="710"/>
      <c r="T90" s="715" t="s">
        <v>1594</v>
      </c>
      <c r="U90" s="716"/>
      <c r="V90" s="710"/>
      <c r="W90" s="715" t="s">
        <v>1574</v>
      </c>
      <c r="X90" s="716"/>
      <c r="Y90" s="710"/>
      <c r="Z90" s="717">
        <v>42</v>
      </c>
      <c r="AA90" s="718"/>
      <c r="AB90" s="717" t="s">
        <v>1318</v>
      </c>
      <c r="AC90" s="709"/>
      <c r="AD90" s="709"/>
      <c r="AE90" s="709"/>
      <c r="AF90" s="709"/>
      <c r="AG90" s="718"/>
      <c r="AH90" s="197" t="s">
        <v>1285</v>
      </c>
      <c r="AI90" s="198"/>
      <c r="AJ90" s="198"/>
      <c r="AK90" s="198"/>
      <c r="AL90" s="198"/>
      <c r="AM90" s="198"/>
      <c r="AN90" s="198"/>
      <c r="AO90" s="333">
        <v>11914</v>
      </c>
    </row>
    <row r="91" spans="1:41" ht="12" customHeight="1">
      <c r="A91" s="200" t="s">
        <v>1951</v>
      </c>
      <c r="B91" s="206" t="s">
        <v>1378</v>
      </c>
      <c r="C91" s="197" t="s">
        <v>1248</v>
      </c>
      <c r="D91" s="198"/>
      <c r="E91" s="198"/>
      <c r="F91" s="198"/>
      <c r="G91" s="198"/>
      <c r="H91" s="198"/>
      <c r="I91" s="198"/>
      <c r="J91" s="198"/>
      <c r="K91" s="717" t="s">
        <v>1593</v>
      </c>
      <c r="L91" s="709"/>
      <c r="M91" s="718"/>
      <c r="N91" s="717">
        <v>380</v>
      </c>
      <c r="O91" s="709"/>
      <c r="P91" s="718"/>
      <c r="Q91" s="715" t="s">
        <v>1466</v>
      </c>
      <c r="R91" s="716"/>
      <c r="S91" s="710"/>
      <c r="T91" s="715" t="s">
        <v>1594</v>
      </c>
      <c r="U91" s="716"/>
      <c r="V91" s="710"/>
      <c r="W91" s="715" t="s">
        <v>1574</v>
      </c>
      <c r="X91" s="716"/>
      <c r="Y91" s="710"/>
      <c r="Z91" s="717">
        <v>42</v>
      </c>
      <c r="AA91" s="718"/>
      <c r="AB91" s="717" t="s">
        <v>1318</v>
      </c>
      <c r="AC91" s="709"/>
      <c r="AD91" s="709"/>
      <c r="AE91" s="709"/>
      <c r="AF91" s="709"/>
      <c r="AG91" s="718"/>
      <c r="AH91" s="197" t="s">
        <v>1285</v>
      </c>
      <c r="AI91" s="198"/>
      <c r="AJ91" s="198"/>
      <c r="AK91" s="198"/>
      <c r="AL91" s="198"/>
      <c r="AM91" s="198"/>
      <c r="AN91" s="198"/>
      <c r="AO91" s="333">
        <v>12183</v>
      </c>
    </row>
    <row r="92" spans="1:41" ht="12" customHeight="1">
      <c r="A92" s="200" t="s">
        <v>1951</v>
      </c>
      <c r="B92" s="206" t="s">
        <v>1379</v>
      </c>
      <c r="C92" s="197" t="s">
        <v>1470</v>
      </c>
      <c r="D92" s="198"/>
      <c r="E92" s="198"/>
      <c r="F92" s="198"/>
      <c r="G92" s="198"/>
      <c r="H92" s="198"/>
      <c r="I92" s="198"/>
      <c r="J92" s="198"/>
      <c r="K92" s="717" t="s">
        <v>1593</v>
      </c>
      <c r="L92" s="709"/>
      <c r="M92" s="718"/>
      <c r="N92" s="717" t="s">
        <v>1371</v>
      </c>
      <c r="O92" s="709"/>
      <c r="P92" s="718"/>
      <c r="Q92" s="715" t="s">
        <v>1466</v>
      </c>
      <c r="R92" s="716"/>
      <c r="S92" s="710"/>
      <c r="T92" s="715" t="s">
        <v>1594</v>
      </c>
      <c r="U92" s="716"/>
      <c r="V92" s="710"/>
      <c r="W92" s="715" t="s">
        <v>1574</v>
      </c>
      <c r="X92" s="716"/>
      <c r="Y92" s="710"/>
      <c r="Z92" s="717">
        <v>42</v>
      </c>
      <c r="AA92" s="718"/>
      <c r="AB92" s="717" t="s">
        <v>1318</v>
      </c>
      <c r="AC92" s="709"/>
      <c r="AD92" s="709"/>
      <c r="AE92" s="709"/>
      <c r="AF92" s="709"/>
      <c r="AG92" s="718"/>
      <c r="AH92" s="197" t="s">
        <v>1285</v>
      </c>
      <c r="AI92" s="198"/>
      <c r="AJ92" s="198"/>
      <c r="AK92" s="198"/>
      <c r="AL92" s="198"/>
      <c r="AM92" s="198"/>
      <c r="AN92" s="198"/>
      <c r="AO92" s="333">
        <v>12343</v>
      </c>
    </row>
    <row r="93" spans="1:41" ht="12" customHeight="1">
      <c r="A93" s="200" t="s">
        <v>1951</v>
      </c>
      <c r="B93" s="206" t="s">
        <v>1380</v>
      </c>
      <c r="C93" s="197" t="s">
        <v>1249</v>
      </c>
      <c r="D93" s="198"/>
      <c r="E93" s="198"/>
      <c r="F93" s="198"/>
      <c r="G93" s="198"/>
      <c r="H93" s="198"/>
      <c r="I93" s="198"/>
      <c r="J93" s="198"/>
      <c r="K93" s="717" t="s">
        <v>1593</v>
      </c>
      <c r="L93" s="709"/>
      <c r="M93" s="718"/>
      <c r="N93" s="717">
        <v>220</v>
      </c>
      <c r="O93" s="709"/>
      <c r="P93" s="718"/>
      <c r="Q93" s="715" t="s">
        <v>1466</v>
      </c>
      <c r="R93" s="716"/>
      <c r="S93" s="710"/>
      <c r="T93" s="715" t="s">
        <v>1594</v>
      </c>
      <c r="U93" s="716"/>
      <c r="V93" s="710"/>
      <c r="W93" s="715" t="s">
        <v>1574</v>
      </c>
      <c r="X93" s="716"/>
      <c r="Y93" s="710"/>
      <c r="Z93" s="717">
        <v>44</v>
      </c>
      <c r="AA93" s="718"/>
      <c r="AB93" s="717" t="s">
        <v>1469</v>
      </c>
      <c r="AC93" s="709"/>
      <c r="AD93" s="709"/>
      <c r="AE93" s="709"/>
      <c r="AF93" s="709"/>
      <c r="AG93" s="718"/>
      <c r="AH93" s="197" t="s">
        <v>1285</v>
      </c>
      <c r="AI93" s="198"/>
      <c r="AJ93" s="198"/>
      <c r="AK93" s="198"/>
      <c r="AL93" s="198"/>
      <c r="AM93" s="198"/>
      <c r="AN93" s="198"/>
      <c r="AO93" s="333">
        <v>12993</v>
      </c>
    </row>
    <row r="94" spans="1:41" ht="12" customHeight="1">
      <c r="A94" s="200" t="s">
        <v>1951</v>
      </c>
      <c r="B94" s="206" t="s">
        <v>1381</v>
      </c>
      <c r="C94" s="197" t="s">
        <v>1250</v>
      </c>
      <c r="D94" s="198"/>
      <c r="E94" s="198"/>
      <c r="F94" s="198"/>
      <c r="G94" s="198"/>
      <c r="H94" s="198"/>
      <c r="I94" s="198"/>
      <c r="J94" s="198"/>
      <c r="K94" s="717" t="s">
        <v>1593</v>
      </c>
      <c r="L94" s="709"/>
      <c r="M94" s="718"/>
      <c r="N94" s="717">
        <v>380</v>
      </c>
      <c r="O94" s="709"/>
      <c r="P94" s="718"/>
      <c r="Q94" s="715" t="s">
        <v>1466</v>
      </c>
      <c r="R94" s="716"/>
      <c r="S94" s="710"/>
      <c r="T94" s="715" t="s">
        <v>1594</v>
      </c>
      <c r="U94" s="716"/>
      <c r="V94" s="710"/>
      <c r="W94" s="715" t="s">
        <v>1574</v>
      </c>
      <c r="X94" s="716"/>
      <c r="Y94" s="710"/>
      <c r="Z94" s="717">
        <v>44</v>
      </c>
      <c r="AA94" s="718"/>
      <c r="AB94" s="717" t="s">
        <v>1469</v>
      </c>
      <c r="AC94" s="709"/>
      <c r="AD94" s="709"/>
      <c r="AE94" s="709"/>
      <c r="AF94" s="709"/>
      <c r="AG94" s="718"/>
      <c r="AH94" s="197" t="s">
        <v>1285</v>
      </c>
      <c r="AI94" s="198"/>
      <c r="AJ94" s="198"/>
      <c r="AK94" s="198"/>
      <c r="AL94" s="198"/>
      <c r="AM94" s="198"/>
      <c r="AN94" s="198"/>
      <c r="AO94" s="333">
        <v>13479</v>
      </c>
    </row>
    <row r="95" spans="1:41" ht="12" customHeight="1">
      <c r="A95" s="200" t="s">
        <v>1951</v>
      </c>
      <c r="B95" s="206" t="s">
        <v>1382</v>
      </c>
      <c r="C95" s="197" t="s">
        <v>1264</v>
      </c>
      <c r="D95" s="198"/>
      <c r="E95" s="198"/>
      <c r="F95" s="198"/>
      <c r="G95" s="198"/>
      <c r="H95" s="198"/>
      <c r="I95" s="198"/>
      <c r="J95" s="198"/>
      <c r="K95" s="717" t="s">
        <v>1593</v>
      </c>
      <c r="L95" s="709"/>
      <c r="M95" s="718"/>
      <c r="N95" s="717" t="s">
        <v>1371</v>
      </c>
      <c r="O95" s="709"/>
      <c r="P95" s="718"/>
      <c r="Q95" s="715" t="s">
        <v>1466</v>
      </c>
      <c r="R95" s="716"/>
      <c r="S95" s="710"/>
      <c r="T95" s="715" t="s">
        <v>1594</v>
      </c>
      <c r="U95" s="716"/>
      <c r="V95" s="710"/>
      <c r="W95" s="715" t="s">
        <v>1574</v>
      </c>
      <c r="X95" s="716"/>
      <c r="Y95" s="710"/>
      <c r="Z95" s="717">
        <v>44</v>
      </c>
      <c r="AA95" s="718"/>
      <c r="AB95" s="717" t="s">
        <v>1261</v>
      </c>
      <c r="AC95" s="709"/>
      <c r="AD95" s="709"/>
      <c r="AE95" s="709"/>
      <c r="AF95" s="709"/>
      <c r="AG95" s="718"/>
      <c r="AH95" s="197" t="s">
        <v>1285</v>
      </c>
      <c r="AI95" s="198"/>
      <c r="AJ95" s="198"/>
      <c r="AK95" s="198"/>
      <c r="AL95" s="198"/>
      <c r="AM95" s="198"/>
      <c r="AN95" s="198"/>
      <c r="AO95" s="333">
        <v>13733</v>
      </c>
    </row>
    <row r="96" spans="1:41" ht="12" customHeight="1">
      <c r="A96" s="358" t="s">
        <v>1946</v>
      </c>
      <c r="B96" s="377" t="s">
        <v>441</v>
      </c>
      <c r="C96" s="207" t="s">
        <v>229</v>
      </c>
      <c r="D96" s="208"/>
      <c r="E96" s="208"/>
      <c r="F96" s="208"/>
      <c r="G96" s="208"/>
      <c r="H96" s="208"/>
      <c r="I96" s="208"/>
      <c r="J96" s="209"/>
      <c r="K96" s="717" t="s">
        <v>622</v>
      </c>
      <c r="L96" s="709"/>
      <c r="M96" s="718"/>
      <c r="N96" s="717" t="s">
        <v>1290</v>
      </c>
      <c r="O96" s="709"/>
      <c r="P96" s="718"/>
      <c r="Q96" s="715" t="s">
        <v>745</v>
      </c>
      <c r="R96" s="716"/>
      <c r="S96" s="710"/>
      <c r="T96" s="715" t="s">
        <v>1594</v>
      </c>
      <c r="U96" s="716"/>
      <c r="V96" s="710"/>
      <c r="W96" s="715"/>
      <c r="X96" s="716"/>
      <c r="Y96" s="710"/>
      <c r="Z96" s="717">
        <v>97</v>
      </c>
      <c r="AA96" s="718"/>
      <c r="AB96" s="717" t="s">
        <v>232</v>
      </c>
      <c r="AC96" s="709"/>
      <c r="AD96" s="709"/>
      <c r="AE96" s="709"/>
      <c r="AF96" s="709"/>
      <c r="AG96" s="718"/>
      <c r="AH96" s="207"/>
      <c r="AI96" s="208"/>
      <c r="AJ96" s="208"/>
      <c r="AK96" s="208"/>
      <c r="AL96" s="208"/>
      <c r="AM96" s="208"/>
      <c r="AN96" s="208"/>
      <c r="AO96" s="336">
        <v>23090</v>
      </c>
    </row>
    <row r="97" spans="1:41" ht="12" customHeight="1">
      <c r="A97" s="247" t="s">
        <v>1676</v>
      </c>
      <c r="B97" s="377"/>
      <c r="C97" s="208" t="s">
        <v>431</v>
      </c>
      <c r="D97" s="208"/>
      <c r="E97" s="208"/>
      <c r="F97" s="208"/>
      <c r="G97" s="208"/>
      <c r="H97" s="208"/>
      <c r="I97" s="208"/>
      <c r="J97" s="209"/>
      <c r="K97" s="709" t="s">
        <v>543</v>
      </c>
      <c r="L97" s="709"/>
      <c r="M97" s="718"/>
      <c r="N97" s="696">
        <v>380</v>
      </c>
      <c r="O97" s="697"/>
      <c r="P97" s="698"/>
      <c r="Q97" s="667" t="s">
        <v>862</v>
      </c>
      <c r="R97" s="668"/>
      <c r="S97" s="669"/>
      <c r="T97" s="715" t="s">
        <v>779</v>
      </c>
      <c r="U97" s="716"/>
      <c r="V97" s="710"/>
      <c r="W97" s="715" t="s">
        <v>1574</v>
      </c>
      <c r="X97" s="716"/>
      <c r="Y97" s="710"/>
      <c r="Z97" s="696">
        <v>73</v>
      </c>
      <c r="AA97" s="698"/>
      <c r="AB97" s="696" t="s">
        <v>781</v>
      </c>
      <c r="AC97" s="697"/>
      <c r="AD97" s="697"/>
      <c r="AE97" s="697"/>
      <c r="AF97" s="697"/>
      <c r="AG97" s="697"/>
      <c r="AH97" s="207"/>
      <c r="AI97" s="208"/>
      <c r="AJ97" s="208"/>
      <c r="AK97" s="208"/>
      <c r="AL97" s="208"/>
      <c r="AM97" s="208"/>
      <c r="AN97" s="208"/>
      <c r="AO97" s="336">
        <v>31019</v>
      </c>
    </row>
    <row r="98" spans="1:41" ht="12" customHeight="1">
      <c r="A98" s="381"/>
      <c r="B98" s="378"/>
      <c r="C98" s="220"/>
      <c r="D98" s="220"/>
      <c r="E98" s="220"/>
      <c r="F98" s="220"/>
      <c r="G98" s="220"/>
      <c r="H98" s="220"/>
      <c r="I98" s="220"/>
      <c r="J98" s="221"/>
      <c r="K98" s="709" t="s">
        <v>544</v>
      </c>
      <c r="L98" s="709"/>
      <c r="M98" s="718"/>
      <c r="N98" s="703"/>
      <c r="O98" s="704"/>
      <c r="P98" s="705"/>
      <c r="Q98" s="673"/>
      <c r="R98" s="683"/>
      <c r="S98" s="684"/>
      <c r="T98" s="715" t="s">
        <v>780</v>
      </c>
      <c r="U98" s="716"/>
      <c r="V98" s="710"/>
      <c r="W98" s="715" t="s">
        <v>1604</v>
      </c>
      <c r="X98" s="716"/>
      <c r="Y98" s="710"/>
      <c r="Z98" s="703"/>
      <c r="AA98" s="705"/>
      <c r="AB98" s="703"/>
      <c r="AC98" s="704"/>
      <c r="AD98" s="704"/>
      <c r="AE98" s="704"/>
      <c r="AF98" s="704"/>
      <c r="AG98" s="704"/>
      <c r="AH98" s="196"/>
      <c r="AI98" s="220"/>
      <c r="AJ98" s="220"/>
      <c r="AK98" s="220"/>
      <c r="AL98" s="220"/>
      <c r="AM98" s="220"/>
      <c r="AN98" s="220"/>
      <c r="AO98" s="379"/>
    </row>
    <row r="99" spans="1:41" ht="12" customHeight="1">
      <c r="A99" s="222" t="s">
        <v>1953</v>
      </c>
      <c r="B99" s="378" t="s">
        <v>1383</v>
      </c>
      <c r="C99" s="196" t="s">
        <v>1576</v>
      </c>
      <c r="D99" s="220"/>
      <c r="E99" s="220"/>
      <c r="F99" s="220"/>
      <c r="G99" s="220"/>
      <c r="H99" s="220"/>
      <c r="I99" s="220"/>
      <c r="J99" s="220"/>
      <c r="K99" s="717" t="s">
        <v>622</v>
      </c>
      <c r="L99" s="709"/>
      <c r="M99" s="718"/>
      <c r="N99" s="717" t="s">
        <v>1290</v>
      </c>
      <c r="O99" s="709"/>
      <c r="P99" s="718"/>
      <c r="Q99" s="715" t="s">
        <v>1258</v>
      </c>
      <c r="R99" s="716"/>
      <c r="S99" s="710"/>
      <c r="T99" s="715" t="s">
        <v>1594</v>
      </c>
      <c r="U99" s="716"/>
      <c r="V99" s="710"/>
      <c r="W99" s="715" t="s">
        <v>623</v>
      </c>
      <c r="X99" s="716"/>
      <c r="Y99" s="710"/>
      <c r="Z99" s="717">
        <v>90</v>
      </c>
      <c r="AA99" s="718"/>
      <c r="AB99" s="717" t="s">
        <v>1599</v>
      </c>
      <c r="AC99" s="709"/>
      <c r="AD99" s="709"/>
      <c r="AE99" s="709"/>
      <c r="AF99" s="709"/>
      <c r="AG99" s="718"/>
      <c r="AH99" s="196" t="s">
        <v>1566</v>
      </c>
      <c r="AI99" s="220"/>
      <c r="AJ99" s="220"/>
      <c r="AK99" s="220"/>
      <c r="AL99" s="220"/>
      <c r="AM99" s="220"/>
      <c r="AN99" s="220"/>
      <c r="AO99" s="379">
        <v>18700</v>
      </c>
    </row>
    <row r="100" spans="1:41" ht="12" customHeight="1">
      <c r="A100" s="384" t="s">
        <v>1676</v>
      </c>
      <c r="B100" s="206"/>
      <c r="C100" s="197" t="s">
        <v>545</v>
      </c>
      <c r="D100" s="198"/>
      <c r="E100" s="198"/>
      <c r="F100" s="198"/>
      <c r="G100" s="198"/>
      <c r="H100" s="198"/>
      <c r="I100" s="198"/>
      <c r="J100" s="198"/>
      <c r="K100" s="717">
        <v>315</v>
      </c>
      <c r="L100" s="709"/>
      <c r="M100" s="718"/>
      <c r="N100" s="717" t="s">
        <v>1290</v>
      </c>
      <c r="O100" s="709"/>
      <c r="P100" s="718"/>
      <c r="Q100" s="715" t="s">
        <v>922</v>
      </c>
      <c r="R100" s="716"/>
      <c r="S100" s="710"/>
      <c r="T100" s="715" t="s">
        <v>1594</v>
      </c>
      <c r="U100" s="716"/>
      <c r="V100" s="710"/>
      <c r="W100" s="715" t="s">
        <v>1574</v>
      </c>
      <c r="X100" s="716"/>
      <c r="Y100" s="710"/>
      <c r="Z100" s="717">
        <v>125</v>
      </c>
      <c r="AA100" s="718"/>
      <c r="AB100" s="717" t="s">
        <v>546</v>
      </c>
      <c r="AC100" s="709"/>
      <c r="AD100" s="709"/>
      <c r="AE100" s="709"/>
      <c r="AF100" s="709"/>
      <c r="AG100" s="718"/>
      <c r="AH100" s="197"/>
      <c r="AI100" s="198"/>
      <c r="AJ100" s="198"/>
      <c r="AK100" s="198"/>
      <c r="AL100" s="198"/>
      <c r="AM100" s="198"/>
      <c r="AN100" s="198"/>
      <c r="AO100" s="333">
        <v>66965</v>
      </c>
    </row>
    <row r="101" spans="1:41" ht="12" customHeight="1">
      <c r="A101" s="384" t="s">
        <v>1676</v>
      </c>
      <c r="B101" s="206"/>
      <c r="C101" s="197" t="s">
        <v>547</v>
      </c>
      <c r="D101" s="198"/>
      <c r="E101" s="198"/>
      <c r="F101" s="198"/>
      <c r="G101" s="198"/>
      <c r="H101" s="198"/>
      <c r="I101" s="198"/>
      <c r="J101" s="198"/>
      <c r="K101" s="717">
        <v>400</v>
      </c>
      <c r="L101" s="709"/>
      <c r="M101" s="718"/>
      <c r="N101" s="717" t="s">
        <v>1290</v>
      </c>
      <c r="O101" s="709"/>
      <c r="P101" s="718"/>
      <c r="Q101" s="715" t="s">
        <v>1354</v>
      </c>
      <c r="R101" s="716"/>
      <c r="S101" s="710"/>
      <c r="T101" s="715" t="s">
        <v>1678</v>
      </c>
      <c r="U101" s="716"/>
      <c r="V101" s="710"/>
      <c r="W101" s="715"/>
      <c r="X101" s="716"/>
      <c r="Y101" s="710"/>
      <c r="Z101" s="717">
        <v>150</v>
      </c>
      <c r="AA101" s="718"/>
      <c r="AB101" s="717" t="s">
        <v>549</v>
      </c>
      <c r="AC101" s="709"/>
      <c r="AD101" s="709"/>
      <c r="AE101" s="709"/>
      <c r="AF101" s="709"/>
      <c r="AG101" s="718"/>
      <c r="AH101" s="197"/>
      <c r="AI101" s="198"/>
      <c r="AJ101" s="198"/>
      <c r="AK101" s="198"/>
      <c r="AL101" s="198"/>
      <c r="AM101" s="198"/>
      <c r="AN101" s="198"/>
      <c r="AO101" s="333">
        <v>99990</v>
      </c>
    </row>
    <row r="102" spans="1:41" ht="12" customHeight="1">
      <c r="A102" s="384" t="s">
        <v>1676</v>
      </c>
      <c r="B102" s="206"/>
      <c r="C102" s="197" t="s">
        <v>550</v>
      </c>
      <c r="D102" s="198"/>
      <c r="E102" s="198"/>
      <c r="F102" s="198"/>
      <c r="G102" s="198"/>
      <c r="H102" s="198"/>
      <c r="I102" s="198"/>
      <c r="J102" s="198"/>
      <c r="K102" s="717">
        <v>315</v>
      </c>
      <c r="L102" s="709"/>
      <c r="M102" s="718"/>
      <c r="N102" s="717" t="s">
        <v>1290</v>
      </c>
      <c r="O102" s="709"/>
      <c r="P102" s="718"/>
      <c r="Q102" s="715" t="s">
        <v>862</v>
      </c>
      <c r="R102" s="716"/>
      <c r="S102" s="710"/>
      <c r="T102" s="715" t="s">
        <v>1594</v>
      </c>
      <c r="U102" s="716"/>
      <c r="V102" s="710"/>
      <c r="W102" s="715" t="s">
        <v>1574</v>
      </c>
      <c r="X102" s="716"/>
      <c r="Y102" s="710"/>
      <c r="Z102" s="717">
        <v>127</v>
      </c>
      <c r="AA102" s="718"/>
      <c r="AB102" s="717" t="s">
        <v>551</v>
      </c>
      <c r="AC102" s="709"/>
      <c r="AD102" s="709"/>
      <c r="AE102" s="709"/>
      <c r="AF102" s="709"/>
      <c r="AG102" s="718"/>
      <c r="AH102" s="197"/>
      <c r="AI102" s="198"/>
      <c r="AJ102" s="198"/>
      <c r="AK102" s="198"/>
      <c r="AL102" s="198"/>
      <c r="AM102" s="198"/>
      <c r="AN102" s="198"/>
      <c r="AO102" s="333">
        <v>31302</v>
      </c>
    </row>
    <row r="103" spans="1:41" ht="12" customHeight="1">
      <c r="A103" s="384" t="s">
        <v>1676</v>
      </c>
      <c r="B103" s="206"/>
      <c r="C103" s="197" t="s">
        <v>552</v>
      </c>
      <c r="D103" s="198"/>
      <c r="E103" s="198"/>
      <c r="F103" s="198"/>
      <c r="G103" s="198"/>
      <c r="H103" s="198"/>
      <c r="I103" s="198"/>
      <c r="J103" s="198"/>
      <c r="K103" s="717" t="s">
        <v>47</v>
      </c>
      <c r="L103" s="709"/>
      <c r="M103" s="718"/>
      <c r="N103" s="717" t="s">
        <v>1290</v>
      </c>
      <c r="O103" s="709"/>
      <c r="P103" s="718"/>
      <c r="Q103" s="715" t="s">
        <v>132</v>
      </c>
      <c r="R103" s="716"/>
      <c r="S103" s="710"/>
      <c r="T103" s="715" t="s">
        <v>1594</v>
      </c>
      <c r="U103" s="716"/>
      <c r="V103" s="710"/>
      <c r="W103" s="715"/>
      <c r="X103" s="716"/>
      <c r="Y103" s="710"/>
      <c r="Z103" s="717">
        <v>140</v>
      </c>
      <c r="AA103" s="718"/>
      <c r="AB103" s="717" t="s">
        <v>48</v>
      </c>
      <c r="AC103" s="709"/>
      <c r="AD103" s="709"/>
      <c r="AE103" s="709"/>
      <c r="AF103" s="709"/>
      <c r="AG103" s="718"/>
      <c r="AH103" s="197"/>
      <c r="AI103" s="198"/>
      <c r="AJ103" s="198"/>
      <c r="AK103" s="198"/>
      <c r="AL103" s="198"/>
      <c r="AM103" s="198"/>
      <c r="AN103" s="198"/>
      <c r="AO103" s="333">
        <v>33138</v>
      </c>
    </row>
    <row r="104" spans="1:41" ht="12" customHeight="1">
      <c r="A104" s="384" t="s">
        <v>1676</v>
      </c>
      <c r="B104" s="206"/>
      <c r="C104" s="197" t="s">
        <v>115</v>
      </c>
      <c r="D104" s="198"/>
      <c r="E104" s="198"/>
      <c r="F104" s="198"/>
      <c r="G104" s="198"/>
      <c r="H104" s="198"/>
      <c r="I104" s="198"/>
      <c r="J104" s="198"/>
      <c r="K104" s="717" t="s">
        <v>622</v>
      </c>
      <c r="L104" s="709"/>
      <c r="M104" s="718"/>
      <c r="N104" s="717" t="s">
        <v>1290</v>
      </c>
      <c r="O104" s="709"/>
      <c r="P104" s="718"/>
      <c r="Q104" s="715"/>
      <c r="R104" s="716"/>
      <c r="S104" s="710"/>
      <c r="T104" s="715" t="s">
        <v>1594</v>
      </c>
      <c r="U104" s="716"/>
      <c r="V104" s="710"/>
      <c r="W104" s="715"/>
      <c r="X104" s="716"/>
      <c r="Y104" s="710"/>
      <c r="Z104" s="717">
        <v>150</v>
      </c>
      <c r="AA104" s="718"/>
      <c r="AB104" s="717" t="s">
        <v>49</v>
      </c>
      <c r="AC104" s="709"/>
      <c r="AD104" s="709"/>
      <c r="AE104" s="709"/>
      <c r="AF104" s="709"/>
      <c r="AG104" s="718"/>
      <c r="AH104" s="197"/>
      <c r="AI104" s="198"/>
      <c r="AJ104" s="198"/>
      <c r="AK104" s="198"/>
      <c r="AL104" s="198"/>
      <c r="AM104" s="198"/>
      <c r="AN104" s="198"/>
      <c r="AO104" s="333">
        <v>48570</v>
      </c>
    </row>
    <row r="105" spans="1:41" ht="12" customHeight="1">
      <c r="A105" s="200" t="s">
        <v>1951</v>
      </c>
      <c r="B105" s="206"/>
      <c r="C105" s="197" t="s">
        <v>1031</v>
      </c>
      <c r="D105" s="198"/>
      <c r="E105" s="198"/>
      <c r="F105" s="198"/>
      <c r="G105" s="198"/>
      <c r="H105" s="198"/>
      <c r="I105" s="198"/>
      <c r="J105" s="198"/>
      <c r="K105" s="717" t="s">
        <v>793</v>
      </c>
      <c r="L105" s="709"/>
      <c r="M105" s="718"/>
      <c r="N105" s="717" t="s">
        <v>1290</v>
      </c>
      <c r="O105" s="709"/>
      <c r="P105" s="718"/>
      <c r="Q105" s="715" t="s">
        <v>807</v>
      </c>
      <c r="R105" s="716"/>
      <c r="S105" s="710"/>
      <c r="T105" s="715" t="s">
        <v>2014</v>
      </c>
      <c r="U105" s="716"/>
      <c r="V105" s="710"/>
      <c r="W105" s="715"/>
      <c r="X105" s="716"/>
      <c r="Y105" s="710"/>
      <c r="Z105" s="717">
        <v>86</v>
      </c>
      <c r="AA105" s="718"/>
      <c r="AB105" s="717" t="s">
        <v>50</v>
      </c>
      <c r="AC105" s="709"/>
      <c r="AD105" s="709"/>
      <c r="AE105" s="709"/>
      <c r="AF105" s="709"/>
      <c r="AG105" s="718"/>
      <c r="AH105" s="197"/>
      <c r="AI105" s="198"/>
      <c r="AJ105" s="198"/>
      <c r="AK105" s="198"/>
      <c r="AL105" s="198"/>
      <c r="AM105" s="198"/>
      <c r="AN105" s="198"/>
      <c r="AO105" s="333">
        <v>20725</v>
      </c>
    </row>
    <row r="106" spans="1:41" ht="12" customHeight="1">
      <c r="A106" s="200" t="s">
        <v>1951</v>
      </c>
      <c r="B106" s="206"/>
      <c r="C106" s="197" t="s">
        <v>1032</v>
      </c>
      <c r="D106" s="198"/>
      <c r="E106" s="198"/>
      <c r="F106" s="198"/>
      <c r="G106" s="198"/>
      <c r="H106" s="198"/>
      <c r="I106" s="198"/>
      <c r="J106" s="198"/>
      <c r="K106" s="717" t="s">
        <v>793</v>
      </c>
      <c r="L106" s="709"/>
      <c r="M106" s="718"/>
      <c r="N106" s="717" t="s">
        <v>1290</v>
      </c>
      <c r="O106" s="709"/>
      <c r="P106" s="718"/>
      <c r="Q106" s="715" t="s">
        <v>807</v>
      </c>
      <c r="R106" s="716"/>
      <c r="S106" s="710"/>
      <c r="T106" s="715" t="s">
        <v>2014</v>
      </c>
      <c r="U106" s="716"/>
      <c r="V106" s="710"/>
      <c r="W106" s="715"/>
      <c r="X106" s="716"/>
      <c r="Y106" s="710"/>
      <c r="Z106" s="717">
        <v>86</v>
      </c>
      <c r="AA106" s="718"/>
      <c r="AB106" s="717" t="s">
        <v>50</v>
      </c>
      <c r="AC106" s="709"/>
      <c r="AD106" s="709"/>
      <c r="AE106" s="709"/>
      <c r="AF106" s="709"/>
      <c r="AG106" s="718"/>
      <c r="AH106" s="197"/>
      <c r="AI106" s="198"/>
      <c r="AJ106" s="198"/>
      <c r="AK106" s="198"/>
      <c r="AL106" s="198"/>
      <c r="AM106" s="198"/>
      <c r="AN106" s="198"/>
      <c r="AO106" s="333">
        <v>22621</v>
      </c>
    </row>
    <row r="107" spans="1:41" ht="12" customHeight="1">
      <c r="A107" s="200" t="s">
        <v>1944</v>
      </c>
      <c r="B107" s="206" t="s">
        <v>122</v>
      </c>
      <c r="C107" s="197" t="s">
        <v>123</v>
      </c>
      <c r="D107" s="198"/>
      <c r="E107" s="198"/>
      <c r="F107" s="198"/>
      <c r="G107" s="198"/>
      <c r="H107" s="198"/>
      <c r="I107" s="198"/>
      <c r="J107" s="198"/>
      <c r="K107" s="717" t="s">
        <v>793</v>
      </c>
      <c r="L107" s="709"/>
      <c r="M107" s="718"/>
      <c r="N107" s="717" t="s">
        <v>1290</v>
      </c>
      <c r="O107" s="709"/>
      <c r="P107" s="718"/>
      <c r="Q107" s="715" t="s">
        <v>1354</v>
      </c>
      <c r="R107" s="716"/>
      <c r="S107" s="710"/>
      <c r="T107" s="715" t="s">
        <v>1594</v>
      </c>
      <c r="U107" s="716"/>
      <c r="V107" s="710"/>
      <c r="W107" s="715"/>
      <c r="X107" s="716"/>
      <c r="Y107" s="710"/>
      <c r="Z107" s="717">
        <v>97</v>
      </c>
      <c r="AA107" s="718"/>
      <c r="AB107" s="717" t="s">
        <v>124</v>
      </c>
      <c r="AC107" s="709"/>
      <c r="AD107" s="709"/>
      <c r="AE107" s="709"/>
      <c r="AF107" s="709"/>
      <c r="AG107" s="718"/>
      <c r="AH107" s="197" t="s">
        <v>459</v>
      </c>
      <c r="AI107" s="198"/>
      <c r="AJ107" s="198"/>
      <c r="AK107" s="198"/>
      <c r="AL107" s="198"/>
      <c r="AM107" s="198" t="s">
        <v>1752</v>
      </c>
      <c r="AN107" s="198"/>
      <c r="AO107" s="333">
        <v>18900</v>
      </c>
    </row>
    <row r="108" spans="1:41" ht="12" customHeight="1">
      <c r="A108" s="200" t="s">
        <v>1944</v>
      </c>
      <c r="B108" s="206" t="s">
        <v>125</v>
      </c>
      <c r="C108" s="197" t="s">
        <v>126</v>
      </c>
      <c r="D108" s="198"/>
      <c r="E108" s="198"/>
      <c r="F108" s="198"/>
      <c r="G108" s="198"/>
      <c r="H108" s="198"/>
      <c r="I108" s="198"/>
      <c r="J108" s="198"/>
      <c r="K108" s="717" t="s">
        <v>793</v>
      </c>
      <c r="L108" s="709"/>
      <c r="M108" s="718"/>
      <c r="N108" s="717" t="s">
        <v>1371</v>
      </c>
      <c r="O108" s="709"/>
      <c r="P108" s="718"/>
      <c r="Q108" s="715" t="s">
        <v>127</v>
      </c>
      <c r="R108" s="716"/>
      <c r="S108" s="710"/>
      <c r="T108" s="715" t="s">
        <v>2014</v>
      </c>
      <c r="U108" s="716"/>
      <c r="V108" s="710"/>
      <c r="W108" s="715"/>
      <c r="X108" s="716"/>
      <c r="Y108" s="710"/>
      <c r="Z108" s="717">
        <v>95</v>
      </c>
      <c r="AA108" s="718"/>
      <c r="AB108" s="717" t="s">
        <v>128</v>
      </c>
      <c r="AC108" s="709"/>
      <c r="AD108" s="709"/>
      <c r="AE108" s="709"/>
      <c r="AF108" s="709"/>
      <c r="AG108" s="718"/>
      <c r="AH108" s="197" t="s">
        <v>459</v>
      </c>
      <c r="AI108" s="198"/>
      <c r="AJ108" s="198"/>
      <c r="AK108" s="198"/>
      <c r="AL108" s="198"/>
      <c r="AM108" s="198"/>
      <c r="AN108" s="198"/>
      <c r="AO108" s="333">
        <v>18900</v>
      </c>
    </row>
    <row r="109" spans="1:41" ht="12" customHeight="1">
      <c r="A109" s="384" t="s">
        <v>1676</v>
      </c>
      <c r="B109" s="206"/>
      <c r="C109" s="197" t="s">
        <v>1333</v>
      </c>
      <c r="D109" s="198"/>
      <c r="E109" s="198"/>
      <c r="F109" s="198"/>
      <c r="G109" s="198"/>
      <c r="H109" s="198"/>
      <c r="I109" s="198"/>
      <c r="J109" s="198"/>
      <c r="K109" s="717" t="s">
        <v>793</v>
      </c>
      <c r="L109" s="709"/>
      <c r="M109" s="718"/>
      <c r="N109" s="717" t="s">
        <v>239</v>
      </c>
      <c r="O109" s="709"/>
      <c r="P109" s="718"/>
      <c r="Q109" s="715" t="s">
        <v>807</v>
      </c>
      <c r="R109" s="716"/>
      <c r="S109" s="710"/>
      <c r="T109" s="715" t="s">
        <v>922</v>
      </c>
      <c r="U109" s="716"/>
      <c r="V109" s="710"/>
      <c r="W109" s="715"/>
      <c r="X109" s="716"/>
      <c r="Y109" s="710"/>
      <c r="Z109" s="717">
        <v>86</v>
      </c>
      <c r="AA109" s="718"/>
      <c r="AB109" s="717" t="s">
        <v>1508</v>
      </c>
      <c r="AC109" s="709"/>
      <c r="AD109" s="709"/>
      <c r="AE109" s="709"/>
      <c r="AF109" s="709"/>
      <c r="AG109" s="718"/>
      <c r="AH109" s="197"/>
      <c r="AI109" s="198"/>
      <c r="AJ109" s="198"/>
      <c r="AK109" s="198"/>
      <c r="AL109" s="198"/>
      <c r="AM109" s="198"/>
      <c r="AN109" s="198"/>
      <c r="AO109" s="333">
        <v>20014</v>
      </c>
    </row>
    <row r="110" spans="1:41" ht="12" customHeight="1">
      <c r="A110" s="384" t="s">
        <v>1676</v>
      </c>
      <c r="B110" s="206"/>
      <c r="C110" s="197" t="s">
        <v>1334</v>
      </c>
      <c r="D110" s="198"/>
      <c r="E110" s="198"/>
      <c r="F110" s="198"/>
      <c r="G110" s="198"/>
      <c r="H110" s="198"/>
      <c r="I110" s="198"/>
      <c r="J110" s="198"/>
      <c r="K110" s="717" t="s">
        <v>208</v>
      </c>
      <c r="L110" s="709"/>
      <c r="M110" s="718"/>
      <c r="N110" s="717" t="s">
        <v>239</v>
      </c>
      <c r="O110" s="709"/>
      <c r="P110" s="718"/>
      <c r="Q110" s="715" t="s">
        <v>2043</v>
      </c>
      <c r="R110" s="716"/>
      <c r="S110" s="710"/>
      <c r="T110" s="715" t="s">
        <v>1594</v>
      </c>
      <c r="U110" s="716"/>
      <c r="V110" s="710"/>
      <c r="W110" s="715"/>
      <c r="X110" s="716"/>
      <c r="Y110" s="710"/>
      <c r="Z110" s="717">
        <v>105</v>
      </c>
      <c r="AA110" s="718"/>
      <c r="AB110" s="717" t="s">
        <v>1509</v>
      </c>
      <c r="AC110" s="709"/>
      <c r="AD110" s="709"/>
      <c r="AE110" s="709"/>
      <c r="AF110" s="709"/>
      <c r="AG110" s="718"/>
      <c r="AH110" s="197"/>
      <c r="AI110" s="198"/>
      <c r="AJ110" s="198"/>
      <c r="AK110" s="198"/>
      <c r="AL110" s="198"/>
      <c r="AM110" s="198"/>
      <c r="AN110" s="198"/>
      <c r="AO110" s="333">
        <v>24086</v>
      </c>
    </row>
    <row r="111" spans="1:41" ht="12" customHeight="1">
      <c r="A111" s="200" t="s">
        <v>1944</v>
      </c>
      <c r="B111" s="206" t="s">
        <v>129</v>
      </c>
      <c r="C111" s="197" t="s">
        <v>130</v>
      </c>
      <c r="D111" s="198"/>
      <c r="E111" s="198"/>
      <c r="F111" s="198"/>
      <c r="G111" s="198"/>
      <c r="H111" s="198"/>
      <c r="I111" s="198"/>
      <c r="J111" s="198"/>
      <c r="K111" s="717" t="s">
        <v>131</v>
      </c>
      <c r="L111" s="709"/>
      <c r="M111" s="718"/>
      <c r="N111" s="717" t="s">
        <v>239</v>
      </c>
      <c r="O111" s="709"/>
      <c r="P111" s="718"/>
      <c r="Q111" s="715" t="s">
        <v>132</v>
      </c>
      <c r="R111" s="716"/>
      <c r="S111" s="710"/>
      <c r="T111" s="715" t="s">
        <v>2014</v>
      </c>
      <c r="U111" s="716"/>
      <c r="V111" s="710"/>
      <c r="W111" s="715"/>
      <c r="X111" s="716"/>
      <c r="Y111" s="710"/>
      <c r="Z111" s="717">
        <v>128</v>
      </c>
      <c r="AA111" s="718"/>
      <c r="AB111" s="717" t="s">
        <v>124</v>
      </c>
      <c r="AC111" s="709"/>
      <c r="AD111" s="709"/>
      <c r="AE111" s="709"/>
      <c r="AF111" s="709"/>
      <c r="AG111" s="718"/>
      <c r="AH111" s="197" t="s">
        <v>459</v>
      </c>
      <c r="AI111" s="198"/>
      <c r="AJ111" s="198"/>
      <c r="AK111" s="198"/>
      <c r="AL111" s="198"/>
      <c r="AM111" s="198"/>
      <c r="AN111" s="198"/>
      <c r="AO111" s="333">
        <v>20710</v>
      </c>
    </row>
    <row r="112" spans="1:41" ht="12" customHeight="1">
      <c r="A112" s="200" t="s">
        <v>1946</v>
      </c>
      <c r="B112" s="206" t="s">
        <v>442</v>
      </c>
      <c r="C112" s="197" t="s">
        <v>230</v>
      </c>
      <c r="D112" s="198"/>
      <c r="E112" s="198"/>
      <c r="F112" s="198"/>
      <c r="G112" s="198"/>
      <c r="H112" s="198"/>
      <c r="I112" s="198"/>
      <c r="J112" s="199"/>
      <c r="K112" s="717" t="s">
        <v>1254</v>
      </c>
      <c r="L112" s="709"/>
      <c r="M112" s="718"/>
      <c r="N112" s="717" t="s">
        <v>239</v>
      </c>
      <c r="O112" s="709"/>
      <c r="P112" s="718"/>
      <c r="Q112" s="715" t="s">
        <v>248</v>
      </c>
      <c r="R112" s="763"/>
      <c r="S112" s="702"/>
      <c r="T112" s="715" t="s">
        <v>1594</v>
      </c>
      <c r="U112" s="716"/>
      <c r="V112" s="710"/>
      <c r="W112" s="715"/>
      <c r="X112" s="716"/>
      <c r="Y112" s="710"/>
      <c r="Z112" s="717">
        <v>120</v>
      </c>
      <c r="AA112" s="718"/>
      <c r="AB112" s="717" t="s">
        <v>232</v>
      </c>
      <c r="AC112" s="709"/>
      <c r="AD112" s="709"/>
      <c r="AE112" s="709"/>
      <c r="AF112" s="709"/>
      <c r="AG112" s="718"/>
      <c r="AH112" s="197"/>
      <c r="AI112" s="198"/>
      <c r="AJ112" s="198"/>
      <c r="AK112" s="198"/>
      <c r="AL112" s="198"/>
      <c r="AM112" s="198"/>
      <c r="AN112" s="198"/>
      <c r="AO112" s="333">
        <v>28370</v>
      </c>
    </row>
    <row r="113" spans="1:41" ht="12" customHeight="1">
      <c r="A113" s="200" t="s">
        <v>1945</v>
      </c>
      <c r="B113" s="206" t="s">
        <v>1384</v>
      </c>
      <c r="C113" s="197" t="s">
        <v>1600</v>
      </c>
      <c r="D113" s="198"/>
      <c r="E113" s="198"/>
      <c r="F113" s="198"/>
      <c r="G113" s="198"/>
      <c r="H113" s="198"/>
      <c r="I113" s="198"/>
      <c r="J113" s="198"/>
      <c r="K113" s="717" t="s">
        <v>1254</v>
      </c>
      <c r="L113" s="709"/>
      <c r="M113" s="718"/>
      <c r="N113" s="717" t="s">
        <v>1475</v>
      </c>
      <c r="O113" s="709"/>
      <c r="P113" s="718"/>
      <c r="Q113" s="715" t="s">
        <v>930</v>
      </c>
      <c r="R113" s="716"/>
      <c r="S113" s="710"/>
      <c r="T113" s="715" t="s">
        <v>1478</v>
      </c>
      <c r="U113" s="716"/>
      <c r="V113" s="710"/>
      <c r="W113" s="715" t="s">
        <v>1604</v>
      </c>
      <c r="X113" s="716"/>
      <c r="Y113" s="710"/>
      <c r="Z113" s="717">
        <v>60</v>
      </c>
      <c r="AA113" s="718"/>
      <c r="AB113" s="717" t="s">
        <v>1479</v>
      </c>
      <c r="AC113" s="709"/>
      <c r="AD113" s="709"/>
      <c r="AE113" s="709"/>
      <c r="AF113" s="709"/>
      <c r="AG113" s="718"/>
      <c r="AH113" s="197" t="s">
        <v>1566</v>
      </c>
      <c r="AI113" s="198"/>
      <c r="AJ113" s="198"/>
      <c r="AK113" s="198"/>
      <c r="AL113" s="198"/>
      <c r="AM113" s="198"/>
      <c r="AN113" s="198"/>
      <c r="AO113" s="333">
        <v>24500</v>
      </c>
    </row>
    <row r="114" spans="1:41" ht="12" customHeight="1">
      <c r="A114" s="200" t="s">
        <v>1951</v>
      </c>
      <c r="B114" s="206" t="s">
        <v>133</v>
      </c>
      <c r="C114" s="197" t="s">
        <v>134</v>
      </c>
      <c r="D114" s="198"/>
      <c r="E114" s="198"/>
      <c r="F114" s="198"/>
      <c r="G114" s="198"/>
      <c r="H114" s="198"/>
      <c r="I114" s="198"/>
      <c r="J114" s="198"/>
      <c r="K114" s="717" t="s">
        <v>135</v>
      </c>
      <c r="L114" s="709"/>
      <c r="M114" s="718"/>
      <c r="N114" s="717">
        <v>380</v>
      </c>
      <c r="O114" s="709"/>
      <c r="P114" s="718"/>
      <c r="Q114" s="715" t="s">
        <v>1466</v>
      </c>
      <c r="R114" s="716"/>
      <c r="S114" s="710"/>
      <c r="T114" s="715" t="s">
        <v>1594</v>
      </c>
      <c r="U114" s="716"/>
      <c r="V114" s="710"/>
      <c r="W114" s="715"/>
      <c r="X114" s="716"/>
      <c r="Y114" s="710"/>
      <c r="Z114" s="717">
        <v>100</v>
      </c>
      <c r="AA114" s="718"/>
      <c r="AB114" s="717"/>
      <c r="AC114" s="709"/>
      <c r="AD114" s="709"/>
      <c r="AE114" s="709"/>
      <c r="AF114" s="709"/>
      <c r="AG114" s="718"/>
      <c r="AH114" s="197"/>
      <c r="AI114" s="198"/>
      <c r="AJ114" s="198"/>
      <c r="AK114" s="198"/>
      <c r="AL114" s="198"/>
      <c r="AM114" s="198"/>
      <c r="AN114" s="198"/>
      <c r="AO114" s="333">
        <v>23666</v>
      </c>
    </row>
    <row r="115" spans="1:41" ht="12" customHeight="1">
      <c r="A115" s="384" t="s">
        <v>1676</v>
      </c>
      <c r="B115" s="206"/>
      <c r="C115" s="197" t="s">
        <v>1336</v>
      </c>
      <c r="D115" s="198"/>
      <c r="E115" s="198"/>
      <c r="F115" s="198"/>
      <c r="G115" s="198"/>
      <c r="H115" s="198"/>
      <c r="I115" s="198"/>
      <c r="J115" s="198"/>
      <c r="K115" s="717" t="s">
        <v>1510</v>
      </c>
      <c r="L115" s="709"/>
      <c r="M115" s="718"/>
      <c r="N115" s="717" t="s">
        <v>239</v>
      </c>
      <c r="O115" s="709"/>
      <c r="P115" s="718"/>
      <c r="Q115" s="715" t="s">
        <v>139</v>
      </c>
      <c r="R115" s="716"/>
      <c r="S115" s="710"/>
      <c r="T115" s="715" t="s">
        <v>1594</v>
      </c>
      <c r="U115" s="716"/>
      <c r="V115" s="710"/>
      <c r="W115" s="715"/>
      <c r="X115" s="716"/>
      <c r="Y115" s="710"/>
      <c r="Z115" s="717">
        <v>125</v>
      </c>
      <c r="AA115" s="718"/>
      <c r="AB115" s="717" t="s">
        <v>1511</v>
      </c>
      <c r="AC115" s="709"/>
      <c r="AD115" s="709"/>
      <c r="AE115" s="709"/>
      <c r="AF115" s="709"/>
      <c r="AG115" s="718"/>
      <c r="AH115" s="197"/>
      <c r="AI115" s="198"/>
      <c r="AJ115" s="198"/>
      <c r="AK115" s="198"/>
      <c r="AL115" s="198"/>
      <c r="AM115" s="198"/>
      <c r="AN115" s="198"/>
      <c r="AO115" s="333">
        <v>33132</v>
      </c>
    </row>
    <row r="116" spans="1:41" ht="12" customHeight="1">
      <c r="A116" s="200" t="s">
        <v>1945</v>
      </c>
      <c r="B116" s="206" t="s">
        <v>1606</v>
      </c>
      <c r="C116" s="197" t="s">
        <v>1613</v>
      </c>
      <c r="D116" s="198"/>
      <c r="E116" s="198"/>
      <c r="F116" s="198"/>
      <c r="G116" s="198"/>
      <c r="H116" s="198"/>
      <c r="I116" s="198"/>
      <c r="J116" s="198"/>
      <c r="K116" s="717" t="s">
        <v>637</v>
      </c>
      <c r="L116" s="709"/>
      <c r="M116" s="718"/>
      <c r="N116" s="717" t="s">
        <v>1475</v>
      </c>
      <c r="O116" s="709"/>
      <c r="P116" s="718"/>
      <c r="Q116" s="715" t="s">
        <v>930</v>
      </c>
      <c r="R116" s="716"/>
      <c r="S116" s="710"/>
      <c r="T116" s="715" t="s">
        <v>1480</v>
      </c>
      <c r="U116" s="716"/>
      <c r="V116" s="710"/>
      <c r="W116" s="715" t="s">
        <v>1604</v>
      </c>
      <c r="X116" s="716"/>
      <c r="Y116" s="710"/>
      <c r="Z116" s="717">
        <v>70</v>
      </c>
      <c r="AA116" s="718"/>
      <c r="AB116" s="717" t="s">
        <v>1479</v>
      </c>
      <c r="AC116" s="709"/>
      <c r="AD116" s="709"/>
      <c r="AE116" s="709"/>
      <c r="AF116" s="709"/>
      <c r="AG116" s="718"/>
      <c r="AH116" s="197" t="s">
        <v>1566</v>
      </c>
      <c r="AI116" s="198"/>
      <c r="AJ116" s="198"/>
      <c r="AK116" s="198"/>
      <c r="AL116" s="198"/>
      <c r="AM116" s="198"/>
      <c r="AN116" s="198"/>
      <c r="AO116" s="333">
        <v>26880</v>
      </c>
    </row>
    <row r="117" spans="1:41" ht="12" customHeight="1">
      <c r="A117" s="200" t="s">
        <v>1944</v>
      </c>
      <c r="B117" s="206" t="s">
        <v>136</v>
      </c>
      <c r="C117" s="197" t="s">
        <v>137</v>
      </c>
      <c r="D117" s="198"/>
      <c r="E117" s="198"/>
      <c r="F117" s="198"/>
      <c r="G117" s="198"/>
      <c r="H117" s="198"/>
      <c r="I117" s="198"/>
      <c r="J117" s="198"/>
      <c r="K117" s="717" t="s">
        <v>138</v>
      </c>
      <c r="L117" s="709"/>
      <c r="M117" s="718"/>
      <c r="N117" s="717">
        <v>380</v>
      </c>
      <c r="O117" s="709"/>
      <c r="P117" s="718"/>
      <c r="Q117" s="715" t="s">
        <v>139</v>
      </c>
      <c r="R117" s="716"/>
      <c r="S117" s="710"/>
      <c r="T117" s="715" t="s">
        <v>2014</v>
      </c>
      <c r="U117" s="716"/>
      <c r="V117" s="710"/>
      <c r="W117" s="715"/>
      <c r="X117" s="716"/>
      <c r="Y117" s="710"/>
      <c r="Z117" s="717">
        <v>118</v>
      </c>
      <c r="AA117" s="718"/>
      <c r="AB117" s="717" t="s">
        <v>140</v>
      </c>
      <c r="AC117" s="709"/>
      <c r="AD117" s="709"/>
      <c r="AE117" s="709"/>
      <c r="AF117" s="709"/>
      <c r="AG117" s="718"/>
      <c r="AH117" s="197" t="s">
        <v>120</v>
      </c>
      <c r="AI117" s="198"/>
      <c r="AJ117" s="198"/>
      <c r="AK117" s="198"/>
      <c r="AL117" s="198"/>
      <c r="AM117" s="198"/>
      <c r="AN117" s="198"/>
      <c r="AO117" s="333">
        <v>26000</v>
      </c>
    </row>
    <row r="118" spans="1:41" ht="12" customHeight="1">
      <c r="A118" s="384" t="s">
        <v>1676</v>
      </c>
      <c r="B118" s="206"/>
      <c r="C118" s="197" t="s">
        <v>553</v>
      </c>
      <c r="D118" s="198"/>
      <c r="E118" s="198"/>
      <c r="F118" s="198"/>
      <c r="G118" s="198"/>
      <c r="H118" s="198"/>
      <c r="I118" s="198"/>
      <c r="J118" s="198"/>
      <c r="K118" s="717">
        <v>500</v>
      </c>
      <c r="L118" s="709"/>
      <c r="M118" s="718"/>
      <c r="N118" s="717" t="s">
        <v>1290</v>
      </c>
      <c r="O118" s="709"/>
      <c r="P118" s="718"/>
      <c r="Q118" s="715" t="s">
        <v>53</v>
      </c>
      <c r="R118" s="716"/>
      <c r="S118" s="710"/>
      <c r="T118" s="715" t="s">
        <v>1594</v>
      </c>
      <c r="U118" s="716"/>
      <c r="V118" s="710"/>
      <c r="W118" s="715"/>
      <c r="X118" s="716"/>
      <c r="Y118" s="710"/>
      <c r="Z118" s="717">
        <v>165</v>
      </c>
      <c r="AA118" s="718"/>
      <c r="AB118" s="717" t="s">
        <v>52</v>
      </c>
      <c r="AC118" s="709"/>
      <c r="AD118" s="709"/>
      <c r="AE118" s="709"/>
      <c r="AF118" s="709"/>
      <c r="AG118" s="718"/>
      <c r="AH118" s="197"/>
      <c r="AI118" s="198"/>
      <c r="AJ118" s="198"/>
      <c r="AK118" s="198"/>
      <c r="AL118" s="198"/>
      <c r="AM118" s="198"/>
      <c r="AN118" s="198"/>
      <c r="AO118" s="333">
        <v>68016</v>
      </c>
    </row>
    <row r="119" spans="1:41" ht="12" customHeight="1">
      <c r="A119" s="200" t="s">
        <v>1946</v>
      </c>
      <c r="B119" s="206" t="s">
        <v>443</v>
      </c>
      <c r="C119" s="197" t="s">
        <v>231</v>
      </c>
      <c r="D119" s="198"/>
      <c r="E119" s="198"/>
      <c r="F119" s="198"/>
      <c r="G119" s="198"/>
      <c r="H119" s="198"/>
      <c r="I119" s="198"/>
      <c r="J119" s="199"/>
      <c r="K119" s="717" t="s">
        <v>226</v>
      </c>
      <c r="L119" s="709"/>
      <c r="M119" s="718"/>
      <c r="N119" s="717">
        <v>380</v>
      </c>
      <c r="O119" s="709"/>
      <c r="P119" s="718"/>
      <c r="Q119" s="715" t="s">
        <v>249</v>
      </c>
      <c r="R119" s="763"/>
      <c r="S119" s="702"/>
      <c r="T119" s="715" t="s">
        <v>1594</v>
      </c>
      <c r="U119" s="716"/>
      <c r="V119" s="710"/>
      <c r="W119" s="715"/>
      <c r="X119" s="716"/>
      <c r="Y119" s="710"/>
      <c r="Z119" s="717">
        <v>135</v>
      </c>
      <c r="AA119" s="718"/>
      <c r="AB119" s="717" t="s">
        <v>232</v>
      </c>
      <c r="AC119" s="709"/>
      <c r="AD119" s="709"/>
      <c r="AE119" s="709"/>
      <c r="AF119" s="709"/>
      <c r="AG119" s="718"/>
      <c r="AH119" s="197"/>
      <c r="AI119" s="198"/>
      <c r="AJ119" s="198"/>
      <c r="AK119" s="198"/>
      <c r="AL119" s="198"/>
      <c r="AM119" s="198"/>
      <c r="AN119" s="198"/>
      <c r="AO119" s="333">
        <v>35630</v>
      </c>
    </row>
    <row r="120" spans="1:41" ht="12" customHeight="1">
      <c r="A120" s="200" t="s">
        <v>1944</v>
      </c>
      <c r="B120" s="206" t="s">
        <v>141</v>
      </c>
      <c r="C120" s="197" t="s">
        <v>1030</v>
      </c>
      <c r="D120" s="198"/>
      <c r="E120" s="198"/>
      <c r="F120" s="198"/>
      <c r="G120" s="198"/>
      <c r="H120" s="198"/>
      <c r="I120" s="198"/>
      <c r="J120" s="198"/>
      <c r="K120" s="717" t="s">
        <v>142</v>
      </c>
      <c r="L120" s="709"/>
      <c r="M120" s="718"/>
      <c r="N120" s="717" t="s">
        <v>239</v>
      </c>
      <c r="O120" s="652"/>
      <c r="P120" s="653"/>
      <c r="Q120" s="715" t="s">
        <v>1595</v>
      </c>
      <c r="R120" s="716"/>
      <c r="S120" s="710"/>
      <c r="T120" s="715" t="s">
        <v>1594</v>
      </c>
      <c r="U120" s="716"/>
      <c r="V120" s="710"/>
      <c r="W120" s="715"/>
      <c r="X120" s="716"/>
      <c r="Y120" s="710"/>
      <c r="Z120" s="717">
        <v>176</v>
      </c>
      <c r="AA120" s="718"/>
      <c r="AB120" s="717" t="s">
        <v>1989</v>
      </c>
      <c r="AC120" s="709"/>
      <c r="AD120" s="709"/>
      <c r="AE120" s="709"/>
      <c r="AF120" s="709"/>
      <c r="AG120" s="718"/>
      <c r="AH120" s="197" t="s">
        <v>665</v>
      </c>
      <c r="AI120" s="198"/>
      <c r="AJ120" s="198"/>
      <c r="AK120" s="198"/>
      <c r="AL120" s="198"/>
      <c r="AM120" s="198"/>
      <c r="AN120" s="198"/>
      <c r="AO120" s="333">
        <v>56500</v>
      </c>
    </row>
    <row r="121" spans="1:41" ht="12" customHeight="1">
      <c r="A121" s="384" t="s">
        <v>1676</v>
      </c>
      <c r="B121" s="206"/>
      <c r="C121" s="197" t="s">
        <v>1337</v>
      </c>
      <c r="D121" s="198"/>
      <c r="E121" s="198"/>
      <c r="F121" s="198"/>
      <c r="G121" s="198"/>
      <c r="H121" s="198"/>
      <c r="I121" s="198"/>
      <c r="J121" s="198"/>
      <c r="K121" s="717" t="s">
        <v>1278</v>
      </c>
      <c r="L121" s="709"/>
      <c r="M121" s="718"/>
      <c r="N121" s="717" t="s">
        <v>239</v>
      </c>
      <c r="O121" s="652"/>
      <c r="P121" s="653"/>
      <c r="Q121" s="715" t="s">
        <v>2014</v>
      </c>
      <c r="R121" s="716"/>
      <c r="S121" s="710"/>
      <c r="T121" s="715" t="s">
        <v>1594</v>
      </c>
      <c r="U121" s="716"/>
      <c r="V121" s="710"/>
      <c r="W121" s="715"/>
      <c r="X121" s="716"/>
      <c r="Y121" s="710"/>
      <c r="Z121" s="717">
        <v>290</v>
      </c>
      <c r="AA121" s="718"/>
      <c r="AB121" s="717" t="s">
        <v>1515</v>
      </c>
      <c r="AC121" s="709"/>
      <c r="AD121" s="709"/>
      <c r="AE121" s="709"/>
      <c r="AF121" s="709"/>
      <c r="AG121" s="718"/>
      <c r="AH121" s="197"/>
      <c r="AI121" s="198"/>
      <c r="AJ121" s="198"/>
      <c r="AK121" s="198"/>
      <c r="AL121" s="198"/>
      <c r="AM121" s="198"/>
      <c r="AN121" s="198"/>
      <c r="AO121" s="333">
        <v>71940</v>
      </c>
    </row>
    <row r="122" spans="1:41" ht="12" customHeight="1">
      <c r="A122" s="384" t="s">
        <v>1676</v>
      </c>
      <c r="B122" s="206"/>
      <c r="C122" s="197" t="s">
        <v>561</v>
      </c>
      <c r="D122" s="198"/>
      <c r="E122" s="198"/>
      <c r="F122" s="198"/>
      <c r="G122" s="198"/>
      <c r="H122" s="198"/>
      <c r="I122" s="198"/>
      <c r="J122" s="198"/>
      <c r="K122" s="717" t="s">
        <v>1278</v>
      </c>
      <c r="L122" s="709"/>
      <c r="M122" s="718"/>
      <c r="N122" s="717" t="s">
        <v>239</v>
      </c>
      <c r="O122" s="709"/>
      <c r="P122" s="718"/>
      <c r="Q122" s="715" t="s">
        <v>2014</v>
      </c>
      <c r="R122" s="716"/>
      <c r="S122" s="710"/>
      <c r="T122" s="715" t="s">
        <v>1594</v>
      </c>
      <c r="U122" s="716"/>
      <c r="V122" s="710"/>
      <c r="W122" s="715"/>
      <c r="X122" s="716"/>
      <c r="Y122" s="710"/>
      <c r="Z122" s="717">
        <v>260</v>
      </c>
      <c r="AA122" s="718"/>
      <c r="AB122" s="717" t="s">
        <v>1516</v>
      </c>
      <c r="AC122" s="709"/>
      <c r="AD122" s="709"/>
      <c r="AE122" s="709"/>
      <c r="AF122" s="709"/>
      <c r="AG122" s="718"/>
      <c r="AH122" s="197"/>
      <c r="AI122" s="198"/>
      <c r="AJ122" s="198"/>
      <c r="AK122" s="198"/>
      <c r="AL122" s="198"/>
      <c r="AM122" s="198"/>
      <c r="AN122" s="198"/>
      <c r="AO122" s="333">
        <v>65360</v>
      </c>
    </row>
    <row r="123" spans="1:41" ht="12" customHeight="1">
      <c r="A123" s="384" t="s">
        <v>1676</v>
      </c>
      <c r="B123" s="206"/>
      <c r="C123" s="197" t="s">
        <v>1677</v>
      </c>
      <c r="D123" s="198"/>
      <c r="E123" s="198"/>
      <c r="F123" s="198"/>
      <c r="G123" s="198"/>
      <c r="H123" s="198"/>
      <c r="I123" s="198"/>
      <c r="J123" s="198"/>
      <c r="K123" s="717" t="s">
        <v>1517</v>
      </c>
      <c r="L123" s="709"/>
      <c r="M123" s="718"/>
      <c r="N123" s="717" t="s">
        <v>239</v>
      </c>
      <c r="O123" s="709"/>
      <c r="P123" s="718"/>
      <c r="Q123" s="715" t="s">
        <v>2014</v>
      </c>
      <c r="R123" s="716"/>
      <c r="S123" s="710"/>
      <c r="T123" s="715" t="s">
        <v>1594</v>
      </c>
      <c r="U123" s="716"/>
      <c r="V123" s="710"/>
      <c r="W123" s="715"/>
      <c r="X123" s="716"/>
      <c r="Y123" s="710"/>
      <c r="Z123" s="717">
        <v>200</v>
      </c>
      <c r="AA123" s="718"/>
      <c r="AB123" s="717" t="s">
        <v>1518</v>
      </c>
      <c r="AC123" s="709"/>
      <c r="AD123" s="709"/>
      <c r="AE123" s="709"/>
      <c r="AF123" s="709"/>
      <c r="AG123" s="718"/>
      <c r="AH123" s="197"/>
      <c r="AI123" s="198"/>
      <c r="AJ123" s="198"/>
      <c r="AK123" s="198"/>
      <c r="AL123" s="198"/>
      <c r="AM123" s="198"/>
      <c r="AN123" s="198"/>
      <c r="AO123" s="333">
        <v>108978</v>
      </c>
    </row>
    <row r="124" spans="1:41" ht="12" customHeight="1">
      <c r="A124" s="384" t="s">
        <v>1676</v>
      </c>
      <c r="B124" s="206"/>
      <c r="C124" s="197" t="s">
        <v>1338</v>
      </c>
      <c r="D124" s="198"/>
      <c r="E124" s="198"/>
      <c r="F124" s="198"/>
      <c r="G124" s="198"/>
      <c r="H124" s="198"/>
      <c r="I124" s="198"/>
      <c r="J124" s="198"/>
      <c r="K124" s="717" t="s">
        <v>1519</v>
      </c>
      <c r="L124" s="709"/>
      <c r="M124" s="718"/>
      <c r="N124" s="717" t="s">
        <v>239</v>
      </c>
      <c r="O124" s="709"/>
      <c r="P124" s="718"/>
      <c r="Q124" s="715" t="s">
        <v>145</v>
      </c>
      <c r="R124" s="716"/>
      <c r="S124" s="710"/>
      <c r="T124" s="715" t="s">
        <v>1594</v>
      </c>
      <c r="U124" s="716"/>
      <c r="V124" s="710"/>
      <c r="W124" s="715"/>
      <c r="X124" s="716"/>
      <c r="Y124" s="710"/>
      <c r="Z124" s="717">
        <v>290</v>
      </c>
      <c r="AA124" s="718"/>
      <c r="AB124" s="717" t="s">
        <v>1516</v>
      </c>
      <c r="AC124" s="709"/>
      <c r="AD124" s="709"/>
      <c r="AE124" s="709"/>
      <c r="AF124" s="709"/>
      <c r="AG124" s="718"/>
      <c r="AH124" s="197"/>
      <c r="AI124" s="198"/>
      <c r="AJ124" s="198"/>
      <c r="AK124" s="198"/>
      <c r="AL124" s="198"/>
      <c r="AM124" s="198"/>
      <c r="AN124" s="198"/>
      <c r="AO124" s="333">
        <v>75444</v>
      </c>
    </row>
    <row r="125" spans="1:41" ht="12" customHeight="1">
      <c r="A125" s="384" t="s">
        <v>1676</v>
      </c>
      <c r="B125" s="206"/>
      <c r="C125" s="197" t="s">
        <v>1675</v>
      </c>
      <c r="D125" s="198"/>
      <c r="E125" s="198"/>
      <c r="F125" s="198"/>
      <c r="G125" s="198"/>
      <c r="H125" s="198"/>
      <c r="I125" s="198"/>
      <c r="J125" s="198"/>
      <c r="K125" s="717" t="s">
        <v>1520</v>
      </c>
      <c r="L125" s="709"/>
      <c r="M125" s="718"/>
      <c r="N125" s="717" t="s">
        <v>239</v>
      </c>
      <c r="O125" s="709"/>
      <c r="P125" s="718"/>
      <c r="Q125" s="715" t="s">
        <v>1521</v>
      </c>
      <c r="R125" s="716"/>
      <c r="S125" s="710"/>
      <c r="T125" s="715" t="s">
        <v>1594</v>
      </c>
      <c r="U125" s="716"/>
      <c r="V125" s="710"/>
      <c r="W125" s="715"/>
      <c r="X125" s="716"/>
      <c r="Y125" s="710"/>
      <c r="Z125" s="717">
        <v>370</v>
      </c>
      <c r="AA125" s="718"/>
      <c r="AB125" s="717" t="s">
        <v>1522</v>
      </c>
      <c r="AC125" s="709"/>
      <c r="AD125" s="709"/>
      <c r="AE125" s="709"/>
      <c r="AF125" s="709"/>
      <c r="AG125" s="718"/>
      <c r="AH125" s="197"/>
      <c r="AI125" s="198"/>
      <c r="AJ125" s="198"/>
      <c r="AK125" s="198"/>
      <c r="AL125" s="198"/>
      <c r="AM125" s="198"/>
      <c r="AN125" s="198"/>
      <c r="AO125" s="333">
        <v>170107</v>
      </c>
    </row>
    <row r="126" spans="1:41" ht="12" customHeight="1">
      <c r="A126" s="384" t="s">
        <v>1676</v>
      </c>
      <c r="B126" s="206"/>
      <c r="C126" s="197" t="s">
        <v>1339</v>
      </c>
      <c r="D126" s="198"/>
      <c r="E126" s="198"/>
      <c r="F126" s="198"/>
      <c r="G126" s="198"/>
      <c r="H126" s="198"/>
      <c r="I126" s="198"/>
      <c r="J126" s="198"/>
      <c r="K126" s="717" t="s">
        <v>45</v>
      </c>
      <c r="L126" s="709"/>
      <c r="M126" s="718"/>
      <c r="N126" s="717" t="s">
        <v>239</v>
      </c>
      <c r="O126" s="709"/>
      <c r="P126" s="718"/>
      <c r="Q126" s="715" t="s">
        <v>46</v>
      </c>
      <c r="R126" s="716"/>
      <c r="S126" s="710"/>
      <c r="T126" s="715" t="s">
        <v>1678</v>
      </c>
      <c r="U126" s="716"/>
      <c r="V126" s="710"/>
      <c r="W126" s="715"/>
      <c r="X126" s="716"/>
      <c r="Y126" s="710"/>
      <c r="Z126" s="717">
        <v>500</v>
      </c>
      <c r="AA126" s="718"/>
      <c r="AB126" s="717"/>
      <c r="AC126" s="709"/>
      <c r="AD126" s="709"/>
      <c r="AE126" s="709"/>
      <c r="AF126" s="709"/>
      <c r="AG126" s="718"/>
      <c r="AH126" s="197"/>
      <c r="AI126" s="198"/>
      <c r="AJ126" s="198"/>
      <c r="AK126" s="198"/>
      <c r="AL126" s="198"/>
      <c r="AM126" s="198"/>
      <c r="AN126" s="198"/>
      <c r="AO126" s="333">
        <v>118844</v>
      </c>
    </row>
    <row r="127" spans="1:41" ht="12" customHeight="1">
      <c r="A127" s="384" t="s">
        <v>1676</v>
      </c>
      <c r="B127" s="206"/>
      <c r="C127" s="197" t="s">
        <v>1340</v>
      </c>
      <c r="D127" s="198"/>
      <c r="E127" s="198"/>
      <c r="F127" s="198"/>
      <c r="G127" s="198"/>
      <c r="H127" s="198"/>
      <c r="I127" s="198"/>
      <c r="J127" s="198"/>
      <c r="K127" s="717" t="s">
        <v>1523</v>
      </c>
      <c r="L127" s="652"/>
      <c r="M127" s="653"/>
      <c r="N127" s="717" t="s">
        <v>239</v>
      </c>
      <c r="O127" s="709"/>
      <c r="P127" s="718"/>
      <c r="Q127" s="715" t="s">
        <v>1524</v>
      </c>
      <c r="R127" s="716"/>
      <c r="S127" s="710"/>
      <c r="T127" s="715" t="s">
        <v>1678</v>
      </c>
      <c r="U127" s="716"/>
      <c r="V127" s="710"/>
      <c r="W127" s="715"/>
      <c r="X127" s="716"/>
      <c r="Y127" s="710"/>
      <c r="Z127" s="717">
        <v>520</v>
      </c>
      <c r="AA127" s="718"/>
      <c r="AB127" s="717" t="s">
        <v>1525</v>
      </c>
      <c r="AC127" s="709"/>
      <c r="AD127" s="709"/>
      <c r="AE127" s="709"/>
      <c r="AF127" s="709"/>
      <c r="AG127" s="718"/>
      <c r="AH127" s="197"/>
      <c r="AI127" s="198"/>
      <c r="AJ127" s="198"/>
      <c r="AK127" s="198"/>
      <c r="AL127" s="198"/>
      <c r="AM127" s="198"/>
      <c r="AN127" s="198"/>
      <c r="AO127" s="333">
        <v>139854</v>
      </c>
    </row>
    <row r="128" spans="1:41" ht="12" customHeight="1">
      <c r="A128" s="384" t="s">
        <v>1676</v>
      </c>
      <c r="B128" s="206"/>
      <c r="C128" s="197" t="s">
        <v>1341</v>
      </c>
      <c r="D128" s="198"/>
      <c r="E128" s="198"/>
      <c r="F128" s="198"/>
      <c r="G128" s="198"/>
      <c r="H128" s="198"/>
      <c r="I128" s="198"/>
      <c r="J128" s="198"/>
      <c r="K128" s="717" t="s">
        <v>1523</v>
      </c>
      <c r="L128" s="652"/>
      <c r="M128" s="653"/>
      <c r="N128" s="717" t="s">
        <v>239</v>
      </c>
      <c r="O128" s="709"/>
      <c r="P128" s="718"/>
      <c r="Q128" s="715" t="s">
        <v>1524</v>
      </c>
      <c r="R128" s="716"/>
      <c r="S128" s="710"/>
      <c r="T128" s="715" t="s">
        <v>1678</v>
      </c>
      <c r="U128" s="716"/>
      <c r="V128" s="710"/>
      <c r="W128" s="715"/>
      <c r="X128" s="716"/>
      <c r="Y128" s="710"/>
      <c r="Z128" s="717">
        <v>520</v>
      </c>
      <c r="AA128" s="718"/>
      <c r="AB128" s="717" t="s">
        <v>1528</v>
      </c>
      <c r="AC128" s="709"/>
      <c r="AD128" s="709"/>
      <c r="AE128" s="709"/>
      <c r="AF128" s="709"/>
      <c r="AG128" s="718"/>
      <c r="AH128" s="197"/>
      <c r="AI128" s="198"/>
      <c r="AJ128" s="198"/>
      <c r="AK128" s="198"/>
      <c r="AL128" s="198"/>
      <c r="AM128" s="198"/>
      <c r="AN128" s="198"/>
      <c r="AO128" s="333">
        <v>238108</v>
      </c>
    </row>
    <row r="129" spans="1:41" ht="12" customHeight="1">
      <c r="A129" s="384" t="s">
        <v>1676</v>
      </c>
      <c r="B129" s="206"/>
      <c r="C129" s="197" t="s">
        <v>1342</v>
      </c>
      <c r="D129" s="198"/>
      <c r="E129" s="198"/>
      <c r="F129" s="198"/>
      <c r="G129" s="198"/>
      <c r="H129" s="198"/>
      <c r="I129" s="198"/>
      <c r="J129" s="198"/>
      <c r="K129" s="717" t="s">
        <v>1529</v>
      </c>
      <c r="L129" s="652"/>
      <c r="M129" s="653"/>
      <c r="N129" s="717" t="s">
        <v>239</v>
      </c>
      <c r="O129" s="709"/>
      <c r="P129" s="718"/>
      <c r="Q129" s="715" t="s">
        <v>1530</v>
      </c>
      <c r="R129" s="716"/>
      <c r="S129" s="710"/>
      <c r="T129" s="715" t="s">
        <v>1678</v>
      </c>
      <c r="U129" s="716"/>
      <c r="V129" s="710"/>
      <c r="W129" s="715"/>
      <c r="X129" s="716"/>
      <c r="Y129" s="710"/>
      <c r="Z129" s="717">
        <v>600</v>
      </c>
      <c r="AA129" s="718"/>
      <c r="AB129" s="717" t="s">
        <v>1531</v>
      </c>
      <c r="AC129" s="709"/>
      <c r="AD129" s="709"/>
      <c r="AE129" s="709"/>
      <c r="AF129" s="709"/>
      <c r="AG129" s="718"/>
      <c r="AH129" s="197"/>
      <c r="AI129" s="198"/>
      <c r="AJ129" s="198"/>
      <c r="AK129" s="198"/>
      <c r="AL129" s="198"/>
      <c r="AM129" s="198"/>
      <c r="AN129" s="198"/>
      <c r="AO129" s="333">
        <v>197898</v>
      </c>
    </row>
    <row r="130" spans="1:41" ht="12" customHeight="1">
      <c r="A130" s="384" t="s">
        <v>1676</v>
      </c>
      <c r="B130" s="206"/>
      <c r="C130" s="197" t="s">
        <v>1343</v>
      </c>
      <c r="D130" s="198"/>
      <c r="E130" s="198"/>
      <c r="F130" s="198"/>
      <c r="G130" s="198"/>
      <c r="H130" s="198"/>
      <c r="I130" s="198"/>
      <c r="J130" s="198"/>
      <c r="K130" s="717" t="s">
        <v>44</v>
      </c>
      <c r="L130" s="709"/>
      <c r="M130" s="718"/>
      <c r="N130" s="717" t="s">
        <v>239</v>
      </c>
      <c r="O130" s="709"/>
      <c r="P130" s="718"/>
      <c r="Q130" s="715" t="s">
        <v>1526</v>
      </c>
      <c r="R130" s="716"/>
      <c r="S130" s="710"/>
      <c r="T130" s="715" t="s">
        <v>1678</v>
      </c>
      <c r="U130" s="716"/>
      <c r="V130" s="710"/>
      <c r="W130" s="715"/>
      <c r="X130" s="716"/>
      <c r="Y130" s="710"/>
      <c r="Z130" s="717">
        <v>550</v>
      </c>
      <c r="AA130" s="718"/>
      <c r="AB130" s="717" t="s">
        <v>1527</v>
      </c>
      <c r="AC130" s="709"/>
      <c r="AD130" s="709"/>
      <c r="AE130" s="709"/>
      <c r="AF130" s="709"/>
      <c r="AG130" s="718"/>
      <c r="AH130" s="197"/>
      <c r="AI130" s="198"/>
      <c r="AJ130" s="198"/>
      <c r="AK130" s="198"/>
      <c r="AL130" s="198"/>
      <c r="AM130" s="198"/>
      <c r="AN130" s="198"/>
      <c r="AO130" s="333">
        <v>339863</v>
      </c>
    </row>
    <row r="131" spans="1:41" ht="12" customHeight="1">
      <c r="A131" s="384" t="s">
        <v>1676</v>
      </c>
      <c r="B131" s="206"/>
      <c r="C131" s="197" t="s">
        <v>886</v>
      </c>
      <c r="D131" s="198"/>
      <c r="E131" s="198"/>
      <c r="F131" s="198"/>
      <c r="G131" s="198"/>
      <c r="H131" s="198"/>
      <c r="I131" s="198"/>
      <c r="J131" s="198"/>
      <c r="K131" s="717" t="s">
        <v>1532</v>
      </c>
      <c r="L131" s="709"/>
      <c r="M131" s="718"/>
      <c r="N131" s="717" t="s">
        <v>239</v>
      </c>
      <c r="O131" s="709"/>
      <c r="P131" s="718"/>
      <c r="Q131" s="715" t="s">
        <v>877</v>
      </c>
      <c r="R131" s="716"/>
      <c r="S131" s="710"/>
      <c r="T131" s="715" t="s">
        <v>1533</v>
      </c>
      <c r="U131" s="716"/>
      <c r="V131" s="710"/>
      <c r="W131" s="715"/>
      <c r="X131" s="716"/>
      <c r="Y131" s="710"/>
      <c r="Z131" s="717">
        <v>110</v>
      </c>
      <c r="AA131" s="718"/>
      <c r="AB131" s="717" t="s">
        <v>1534</v>
      </c>
      <c r="AC131" s="709"/>
      <c r="AD131" s="709"/>
      <c r="AE131" s="709"/>
      <c r="AF131" s="709"/>
      <c r="AG131" s="718"/>
      <c r="AH131" s="197"/>
      <c r="AI131" s="198"/>
      <c r="AJ131" s="198"/>
      <c r="AK131" s="198"/>
      <c r="AL131" s="198"/>
      <c r="AM131" s="198"/>
      <c r="AN131" s="198"/>
      <c r="AO131" s="333">
        <v>40322</v>
      </c>
    </row>
    <row r="132" spans="1:41" ht="12" customHeight="1">
      <c r="A132" s="384" t="s">
        <v>1676</v>
      </c>
      <c r="B132" s="206"/>
      <c r="C132" s="197" t="s">
        <v>40</v>
      </c>
      <c r="D132" s="198"/>
      <c r="E132" s="198"/>
      <c r="F132" s="198"/>
      <c r="G132" s="198"/>
      <c r="H132" s="198"/>
      <c r="I132" s="198"/>
      <c r="J132" s="198"/>
      <c r="K132" s="717" t="s">
        <v>252</v>
      </c>
      <c r="L132" s="709"/>
      <c r="M132" s="718"/>
      <c r="N132" s="717" t="s">
        <v>239</v>
      </c>
      <c r="O132" s="709"/>
      <c r="P132" s="718"/>
      <c r="Q132" s="715" t="s">
        <v>2046</v>
      </c>
      <c r="R132" s="716"/>
      <c r="S132" s="710"/>
      <c r="T132" s="715" t="s">
        <v>1594</v>
      </c>
      <c r="U132" s="716"/>
      <c r="V132" s="710"/>
      <c r="W132" s="715"/>
      <c r="X132" s="716"/>
      <c r="Y132" s="710"/>
      <c r="Z132" s="717">
        <v>115</v>
      </c>
      <c r="AA132" s="718"/>
      <c r="AB132" s="717" t="s">
        <v>41</v>
      </c>
      <c r="AC132" s="709"/>
      <c r="AD132" s="709"/>
      <c r="AE132" s="709"/>
      <c r="AF132" s="709"/>
      <c r="AG132" s="718"/>
      <c r="AH132" s="197" t="s">
        <v>1227</v>
      </c>
      <c r="AI132" s="198"/>
      <c r="AJ132" s="198"/>
      <c r="AK132" s="198"/>
      <c r="AL132" s="198"/>
      <c r="AM132" s="198"/>
      <c r="AN132" s="198"/>
      <c r="AO132" s="333">
        <v>53410</v>
      </c>
    </row>
    <row r="133" spans="1:41" ht="12" customHeight="1">
      <c r="A133" s="384" t="s">
        <v>1676</v>
      </c>
      <c r="B133" s="206"/>
      <c r="C133" s="197" t="s">
        <v>887</v>
      </c>
      <c r="D133" s="198"/>
      <c r="E133" s="198"/>
      <c r="F133" s="198"/>
      <c r="G133" s="198"/>
      <c r="H133" s="198"/>
      <c r="I133" s="198"/>
      <c r="J133" s="198"/>
      <c r="K133" s="717" t="s">
        <v>1535</v>
      </c>
      <c r="L133" s="709"/>
      <c r="M133" s="718"/>
      <c r="N133" s="717" t="s">
        <v>239</v>
      </c>
      <c r="O133" s="709"/>
      <c r="P133" s="718"/>
      <c r="Q133" s="715" t="s">
        <v>1536</v>
      </c>
      <c r="R133" s="716"/>
      <c r="S133" s="710"/>
      <c r="T133" s="715" t="s">
        <v>1678</v>
      </c>
      <c r="U133" s="716"/>
      <c r="V133" s="710"/>
      <c r="W133" s="715"/>
      <c r="X133" s="716"/>
      <c r="Y133" s="710"/>
      <c r="Z133" s="717">
        <v>280</v>
      </c>
      <c r="AA133" s="718"/>
      <c r="AB133" s="717" t="s">
        <v>1537</v>
      </c>
      <c r="AC133" s="709"/>
      <c r="AD133" s="709"/>
      <c r="AE133" s="709"/>
      <c r="AF133" s="709"/>
      <c r="AG133" s="718"/>
      <c r="AH133" s="197"/>
      <c r="AI133" s="198"/>
      <c r="AJ133" s="198"/>
      <c r="AK133" s="198"/>
      <c r="AL133" s="198"/>
      <c r="AM133" s="198"/>
      <c r="AN133" s="198"/>
      <c r="AO133" s="333">
        <v>88680</v>
      </c>
    </row>
    <row r="134" spans="1:41" ht="12" customHeight="1">
      <c r="A134" s="384" t="s">
        <v>1676</v>
      </c>
      <c r="B134" s="206"/>
      <c r="C134" s="197" t="s">
        <v>39</v>
      </c>
      <c r="D134" s="198"/>
      <c r="E134" s="198"/>
      <c r="F134" s="198"/>
      <c r="G134" s="198"/>
      <c r="H134" s="198"/>
      <c r="I134" s="198"/>
      <c r="J134" s="198"/>
      <c r="K134" s="717" t="s">
        <v>42</v>
      </c>
      <c r="L134" s="709"/>
      <c r="M134" s="718"/>
      <c r="N134" s="717" t="s">
        <v>239</v>
      </c>
      <c r="O134" s="709"/>
      <c r="P134" s="718"/>
      <c r="Q134" s="715" t="s">
        <v>1521</v>
      </c>
      <c r="R134" s="716"/>
      <c r="S134" s="710"/>
      <c r="T134" s="715" t="s">
        <v>1678</v>
      </c>
      <c r="U134" s="716"/>
      <c r="V134" s="710"/>
      <c r="W134" s="715"/>
      <c r="X134" s="716"/>
      <c r="Y134" s="710"/>
      <c r="Z134" s="717">
        <v>280</v>
      </c>
      <c r="AA134" s="718"/>
      <c r="AB134" s="717" t="s">
        <v>43</v>
      </c>
      <c r="AC134" s="709"/>
      <c r="AD134" s="709"/>
      <c r="AE134" s="709"/>
      <c r="AF134" s="709"/>
      <c r="AG134" s="718"/>
      <c r="AH134" s="197"/>
      <c r="AI134" s="198"/>
      <c r="AJ134" s="198"/>
      <c r="AK134" s="198"/>
      <c r="AL134" s="198"/>
      <c r="AM134" s="198"/>
      <c r="AN134" s="198"/>
      <c r="AO134" s="333">
        <v>94536</v>
      </c>
    </row>
    <row r="135" spans="1:41" ht="12" customHeight="1">
      <c r="A135" s="384" t="s">
        <v>1676</v>
      </c>
      <c r="B135" s="206"/>
      <c r="C135" s="197" t="s">
        <v>888</v>
      </c>
      <c r="D135" s="198"/>
      <c r="E135" s="198"/>
      <c r="F135" s="198"/>
      <c r="G135" s="198"/>
      <c r="H135" s="198"/>
      <c r="I135" s="198"/>
      <c r="J135" s="198"/>
      <c r="K135" s="717" t="s">
        <v>1538</v>
      </c>
      <c r="L135" s="709"/>
      <c r="M135" s="718"/>
      <c r="N135" s="717" t="s">
        <v>239</v>
      </c>
      <c r="O135" s="709"/>
      <c r="P135" s="718"/>
      <c r="Q135" s="715" t="s">
        <v>127</v>
      </c>
      <c r="R135" s="716"/>
      <c r="S135" s="710"/>
      <c r="T135" s="715" t="s">
        <v>1594</v>
      </c>
      <c r="U135" s="716"/>
      <c r="V135" s="710"/>
      <c r="W135" s="715"/>
      <c r="X135" s="716"/>
      <c r="Y135" s="710"/>
      <c r="Z135" s="717">
        <v>170</v>
      </c>
      <c r="AA135" s="718"/>
      <c r="AB135" s="717" t="s">
        <v>1539</v>
      </c>
      <c r="AC135" s="709"/>
      <c r="AD135" s="709"/>
      <c r="AE135" s="709"/>
      <c r="AF135" s="709"/>
      <c r="AG135" s="718"/>
      <c r="AH135" s="197"/>
      <c r="AI135" s="198"/>
      <c r="AJ135" s="198"/>
      <c r="AK135" s="198"/>
      <c r="AL135" s="198"/>
      <c r="AM135" s="198"/>
      <c r="AN135" s="198"/>
      <c r="AO135" s="333">
        <v>55306</v>
      </c>
    </row>
    <row r="136" spans="1:41" ht="12" customHeight="1">
      <c r="A136" s="384" t="s">
        <v>1676</v>
      </c>
      <c r="B136" s="206"/>
      <c r="C136" s="197" t="s">
        <v>889</v>
      </c>
      <c r="D136" s="198"/>
      <c r="E136" s="198"/>
      <c r="F136" s="198"/>
      <c r="G136" s="198"/>
      <c r="H136" s="198"/>
      <c r="I136" s="198"/>
      <c r="J136" s="198"/>
      <c r="K136" s="717" t="s">
        <v>637</v>
      </c>
      <c r="L136" s="709"/>
      <c r="M136" s="718"/>
      <c r="N136" s="717" t="s">
        <v>239</v>
      </c>
      <c r="O136" s="709"/>
      <c r="P136" s="718"/>
      <c r="Q136" s="715" t="s">
        <v>1540</v>
      </c>
      <c r="R136" s="716"/>
      <c r="S136" s="710"/>
      <c r="T136" s="715" t="s">
        <v>1594</v>
      </c>
      <c r="U136" s="716"/>
      <c r="V136" s="710"/>
      <c r="W136" s="715"/>
      <c r="X136" s="716"/>
      <c r="Y136" s="710"/>
      <c r="Z136" s="717">
        <v>180</v>
      </c>
      <c r="AA136" s="718"/>
      <c r="AB136" s="717" t="s">
        <v>1539</v>
      </c>
      <c r="AC136" s="709"/>
      <c r="AD136" s="709"/>
      <c r="AE136" s="709"/>
      <c r="AF136" s="709"/>
      <c r="AG136" s="718"/>
      <c r="AH136" s="197"/>
      <c r="AI136" s="198"/>
      <c r="AJ136" s="198"/>
      <c r="AK136" s="198"/>
      <c r="AL136" s="198"/>
      <c r="AM136" s="198"/>
      <c r="AN136" s="198"/>
      <c r="AO136" s="333">
        <v>59862</v>
      </c>
    </row>
    <row r="137" spans="1:41" ht="12" customHeight="1">
      <c r="A137" s="384" t="s">
        <v>1676</v>
      </c>
      <c r="B137" s="206"/>
      <c r="C137" s="197" t="s">
        <v>1335</v>
      </c>
      <c r="D137" s="198"/>
      <c r="E137" s="198"/>
      <c r="F137" s="198"/>
      <c r="G137" s="198"/>
      <c r="H137" s="198"/>
      <c r="I137" s="198"/>
      <c r="J137" s="198"/>
      <c r="K137" s="717" t="s">
        <v>1541</v>
      </c>
      <c r="L137" s="709"/>
      <c r="M137" s="718"/>
      <c r="N137" s="717" t="s">
        <v>239</v>
      </c>
      <c r="O137" s="709"/>
      <c r="P137" s="718"/>
      <c r="Q137" s="717" t="s">
        <v>1542</v>
      </c>
      <c r="R137" s="709"/>
      <c r="S137" s="718"/>
      <c r="T137" s="715" t="s">
        <v>1543</v>
      </c>
      <c r="U137" s="716"/>
      <c r="V137" s="710"/>
      <c r="W137" s="715"/>
      <c r="X137" s="716"/>
      <c r="Y137" s="710"/>
      <c r="Z137" s="717">
        <v>160</v>
      </c>
      <c r="AA137" s="718"/>
      <c r="AB137" s="717" t="s">
        <v>1544</v>
      </c>
      <c r="AC137" s="709"/>
      <c r="AD137" s="709"/>
      <c r="AE137" s="709"/>
      <c r="AF137" s="709"/>
      <c r="AG137" s="718"/>
      <c r="AH137" s="197" t="s">
        <v>238</v>
      </c>
      <c r="AI137" s="198"/>
      <c r="AJ137" s="198"/>
      <c r="AK137" s="198"/>
      <c r="AL137" s="198"/>
      <c r="AM137" s="198"/>
      <c r="AN137" s="198"/>
      <c r="AO137" s="333">
        <v>40746</v>
      </c>
    </row>
    <row r="138" spans="1:41" ht="12" customHeight="1">
      <c r="A138" s="200" t="s">
        <v>1944</v>
      </c>
      <c r="B138" s="206"/>
      <c r="C138" s="197" t="s">
        <v>463</v>
      </c>
      <c r="D138" s="198"/>
      <c r="E138" s="198"/>
      <c r="F138" s="198"/>
      <c r="G138" s="198"/>
      <c r="H138" s="198"/>
      <c r="I138" s="198"/>
      <c r="J138" s="198"/>
      <c r="K138" s="717" t="s">
        <v>464</v>
      </c>
      <c r="L138" s="709"/>
      <c r="M138" s="718"/>
      <c r="N138" s="717" t="s">
        <v>1290</v>
      </c>
      <c r="O138" s="709"/>
      <c r="P138" s="718"/>
      <c r="Q138" s="715">
        <v>45</v>
      </c>
      <c r="R138" s="716"/>
      <c r="S138" s="710"/>
      <c r="T138" s="715" t="s">
        <v>1594</v>
      </c>
      <c r="U138" s="716"/>
      <c r="V138" s="710"/>
      <c r="W138" s="715"/>
      <c r="X138" s="716"/>
      <c r="Y138" s="710"/>
      <c r="Z138" s="717">
        <v>140</v>
      </c>
      <c r="AA138" s="718"/>
      <c r="AB138" s="717" t="s">
        <v>1987</v>
      </c>
      <c r="AC138" s="709"/>
      <c r="AD138" s="709"/>
      <c r="AE138" s="709"/>
      <c r="AF138" s="709"/>
      <c r="AG138" s="718"/>
      <c r="AH138" s="197" t="s">
        <v>238</v>
      </c>
      <c r="AI138" s="198"/>
      <c r="AJ138" s="198"/>
      <c r="AK138" s="198"/>
      <c r="AL138" s="198"/>
      <c r="AM138" s="198"/>
      <c r="AN138" s="198"/>
      <c r="AO138" s="333">
        <v>33600</v>
      </c>
    </row>
    <row r="139" spans="1:41" ht="12" customHeight="1">
      <c r="A139" s="200" t="s">
        <v>1951</v>
      </c>
      <c r="B139" s="206" t="s">
        <v>1385</v>
      </c>
      <c r="C139" s="197" t="s">
        <v>1553</v>
      </c>
      <c r="D139" s="198"/>
      <c r="E139" s="198"/>
      <c r="F139" s="198"/>
      <c r="G139" s="198"/>
      <c r="H139" s="198"/>
      <c r="I139" s="198"/>
      <c r="J139" s="198"/>
      <c r="K139" s="717" t="s">
        <v>614</v>
      </c>
      <c r="L139" s="709"/>
      <c r="M139" s="718"/>
      <c r="N139" s="717">
        <v>380</v>
      </c>
      <c r="O139" s="709"/>
      <c r="P139" s="718"/>
      <c r="Q139" s="715" t="s">
        <v>1562</v>
      </c>
      <c r="R139" s="716"/>
      <c r="S139" s="710"/>
      <c r="T139" s="715" t="s">
        <v>1594</v>
      </c>
      <c r="U139" s="716"/>
      <c r="V139" s="710"/>
      <c r="W139" s="715"/>
      <c r="X139" s="716"/>
      <c r="Y139" s="710"/>
      <c r="Z139" s="717">
        <v>65</v>
      </c>
      <c r="AA139" s="718"/>
      <c r="AB139" s="717" t="s">
        <v>1554</v>
      </c>
      <c r="AC139" s="709"/>
      <c r="AD139" s="709"/>
      <c r="AE139" s="709"/>
      <c r="AF139" s="709"/>
      <c r="AG139" s="718"/>
      <c r="AH139" s="197" t="s">
        <v>1555</v>
      </c>
      <c r="AI139" s="198"/>
      <c r="AJ139" s="198"/>
      <c r="AK139" s="198"/>
      <c r="AL139" s="198"/>
      <c r="AM139" s="198"/>
      <c r="AN139" s="198"/>
      <c r="AO139" s="333">
        <v>22436</v>
      </c>
    </row>
    <row r="140" spans="1:41" ht="12" customHeight="1">
      <c r="A140" s="200" t="s">
        <v>1946</v>
      </c>
      <c r="B140" s="206" t="s">
        <v>446</v>
      </c>
      <c r="C140" s="197" t="s">
        <v>241</v>
      </c>
      <c r="D140" s="198"/>
      <c r="E140" s="198"/>
      <c r="F140" s="198"/>
      <c r="G140" s="198"/>
      <c r="H140" s="198"/>
      <c r="I140" s="198"/>
      <c r="J140" s="199"/>
      <c r="K140" s="717" t="s">
        <v>614</v>
      </c>
      <c r="L140" s="709"/>
      <c r="M140" s="718"/>
      <c r="N140" s="717" t="s">
        <v>239</v>
      </c>
      <c r="O140" s="709"/>
      <c r="P140" s="718"/>
      <c r="Q140" s="715" t="s">
        <v>862</v>
      </c>
      <c r="R140" s="716"/>
      <c r="S140" s="710"/>
      <c r="T140" s="715" t="s">
        <v>1594</v>
      </c>
      <c r="U140" s="716"/>
      <c r="V140" s="710"/>
      <c r="W140" s="715"/>
      <c r="X140" s="716"/>
      <c r="Y140" s="710"/>
      <c r="Z140" s="717">
        <v>150</v>
      </c>
      <c r="AA140" s="718"/>
      <c r="AB140" s="717" t="s">
        <v>616</v>
      </c>
      <c r="AC140" s="709"/>
      <c r="AD140" s="709"/>
      <c r="AE140" s="709"/>
      <c r="AF140" s="709"/>
      <c r="AG140" s="718"/>
      <c r="AH140" s="197" t="s">
        <v>238</v>
      </c>
      <c r="AI140" s="198"/>
      <c r="AJ140" s="198"/>
      <c r="AK140" s="198"/>
      <c r="AL140" s="198"/>
      <c r="AM140" s="198"/>
      <c r="AN140" s="198"/>
      <c r="AO140" s="333">
        <v>32790</v>
      </c>
    </row>
    <row r="141" spans="1:41" ht="12" customHeight="1">
      <c r="A141" s="384" t="s">
        <v>1676</v>
      </c>
      <c r="B141" s="206"/>
      <c r="C141" s="197" t="s">
        <v>554</v>
      </c>
      <c r="D141" s="198"/>
      <c r="E141" s="198"/>
      <c r="F141" s="198"/>
      <c r="G141" s="198"/>
      <c r="H141" s="198"/>
      <c r="I141" s="198"/>
      <c r="J141" s="199"/>
      <c r="K141" s="717" t="s">
        <v>1545</v>
      </c>
      <c r="L141" s="709"/>
      <c r="M141" s="718"/>
      <c r="N141" s="717" t="s">
        <v>239</v>
      </c>
      <c r="O141" s="709"/>
      <c r="P141" s="718"/>
      <c r="Q141" s="717" t="s">
        <v>1546</v>
      </c>
      <c r="R141" s="709"/>
      <c r="S141" s="718"/>
      <c r="T141" s="715" t="s">
        <v>1678</v>
      </c>
      <c r="U141" s="716"/>
      <c r="V141" s="710"/>
      <c r="W141" s="715"/>
      <c r="X141" s="716"/>
      <c r="Y141" s="710"/>
      <c r="Z141" s="717">
        <v>250</v>
      </c>
      <c r="AA141" s="718"/>
      <c r="AB141" s="717" t="s">
        <v>1547</v>
      </c>
      <c r="AC141" s="709"/>
      <c r="AD141" s="709"/>
      <c r="AE141" s="709"/>
      <c r="AF141" s="709"/>
      <c r="AG141" s="718"/>
      <c r="AH141" s="197" t="s">
        <v>146</v>
      </c>
      <c r="AI141" s="198"/>
      <c r="AJ141" s="198"/>
      <c r="AK141" s="198"/>
      <c r="AL141" s="198"/>
      <c r="AM141" s="198"/>
      <c r="AN141" s="198"/>
      <c r="AO141" s="333">
        <v>40322</v>
      </c>
    </row>
    <row r="142" spans="1:41" ht="12" customHeight="1">
      <c r="A142" s="384" t="s">
        <v>1676</v>
      </c>
      <c r="B142" s="206"/>
      <c r="C142" s="197" t="s">
        <v>1344</v>
      </c>
      <c r="D142" s="198"/>
      <c r="E142" s="198"/>
      <c r="F142" s="198"/>
      <c r="G142" s="198"/>
      <c r="H142" s="198"/>
      <c r="I142" s="198"/>
      <c r="J142" s="199"/>
      <c r="K142" s="717" t="s">
        <v>1545</v>
      </c>
      <c r="L142" s="709"/>
      <c r="M142" s="718"/>
      <c r="N142" s="717" t="s">
        <v>239</v>
      </c>
      <c r="O142" s="709"/>
      <c r="P142" s="718"/>
      <c r="Q142" s="717" t="s">
        <v>615</v>
      </c>
      <c r="R142" s="709"/>
      <c r="S142" s="718"/>
      <c r="T142" s="715" t="s">
        <v>1678</v>
      </c>
      <c r="U142" s="716"/>
      <c r="V142" s="710"/>
      <c r="W142" s="715"/>
      <c r="X142" s="716"/>
      <c r="Y142" s="710"/>
      <c r="Z142" s="717">
        <v>205</v>
      </c>
      <c r="AA142" s="718"/>
      <c r="AB142" s="717" t="s">
        <v>1548</v>
      </c>
      <c r="AC142" s="709"/>
      <c r="AD142" s="709"/>
      <c r="AE142" s="709"/>
      <c r="AF142" s="709"/>
      <c r="AG142" s="718"/>
      <c r="AH142" s="197" t="s">
        <v>146</v>
      </c>
      <c r="AI142" s="198"/>
      <c r="AJ142" s="198"/>
      <c r="AK142" s="198"/>
      <c r="AL142" s="198"/>
      <c r="AM142" s="198"/>
      <c r="AN142" s="198"/>
      <c r="AO142" s="333">
        <v>43116</v>
      </c>
    </row>
    <row r="143" spans="1:41" ht="12" customHeight="1">
      <c r="A143" s="200" t="s">
        <v>1944</v>
      </c>
      <c r="B143" s="206" t="s">
        <v>143</v>
      </c>
      <c r="C143" s="197" t="s">
        <v>457</v>
      </c>
      <c r="D143" s="198"/>
      <c r="E143" s="198"/>
      <c r="F143" s="198"/>
      <c r="G143" s="198"/>
      <c r="H143" s="198"/>
      <c r="I143" s="198"/>
      <c r="J143" s="198"/>
      <c r="K143" s="717" t="s">
        <v>1720</v>
      </c>
      <c r="L143" s="709"/>
      <c r="M143" s="718"/>
      <c r="N143" s="717">
        <v>380</v>
      </c>
      <c r="O143" s="709"/>
      <c r="P143" s="718"/>
      <c r="Q143" s="715" t="s">
        <v>144</v>
      </c>
      <c r="R143" s="716"/>
      <c r="S143" s="710"/>
      <c r="T143" s="715" t="s">
        <v>1594</v>
      </c>
      <c r="U143" s="716"/>
      <c r="V143" s="710"/>
      <c r="W143" s="715"/>
      <c r="X143" s="716"/>
      <c r="Y143" s="710"/>
      <c r="Z143" s="717">
        <v>151</v>
      </c>
      <c r="AA143" s="718"/>
      <c r="AB143" s="717" t="s">
        <v>1988</v>
      </c>
      <c r="AC143" s="709"/>
      <c r="AD143" s="709"/>
      <c r="AE143" s="709"/>
      <c r="AF143" s="709"/>
      <c r="AG143" s="718"/>
      <c r="AH143" s="197" t="s">
        <v>146</v>
      </c>
      <c r="AI143" s="198"/>
      <c r="AJ143" s="198"/>
      <c r="AK143" s="198"/>
      <c r="AL143" s="198"/>
      <c r="AM143" s="198"/>
      <c r="AN143" s="198"/>
      <c r="AO143" s="333">
        <v>35000</v>
      </c>
    </row>
    <row r="144" spans="1:41" ht="12" customHeight="1">
      <c r="A144" s="200" t="s">
        <v>1946</v>
      </c>
      <c r="B144" s="206" t="s">
        <v>444</v>
      </c>
      <c r="C144" s="197" t="s">
        <v>240</v>
      </c>
      <c r="D144" s="198"/>
      <c r="E144" s="198"/>
      <c r="F144" s="198"/>
      <c r="G144" s="198"/>
      <c r="H144" s="198"/>
      <c r="I144" s="198"/>
      <c r="J144" s="199"/>
      <c r="K144" s="717" t="s">
        <v>613</v>
      </c>
      <c r="L144" s="709"/>
      <c r="M144" s="718"/>
      <c r="N144" s="717" t="s">
        <v>239</v>
      </c>
      <c r="O144" s="709"/>
      <c r="P144" s="718"/>
      <c r="Q144" s="715" t="s">
        <v>615</v>
      </c>
      <c r="R144" s="716"/>
      <c r="S144" s="710"/>
      <c r="T144" s="715" t="s">
        <v>1594</v>
      </c>
      <c r="U144" s="716"/>
      <c r="V144" s="710"/>
      <c r="W144" s="715"/>
      <c r="X144" s="716"/>
      <c r="Y144" s="710"/>
      <c r="Z144" s="717">
        <v>180</v>
      </c>
      <c r="AA144" s="718"/>
      <c r="AB144" s="717" t="s">
        <v>616</v>
      </c>
      <c r="AC144" s="709"/>
      <c r="AD144" s="709"/>
      <c r="AE144" s="709"/>
      <c r="AF144" s="709"/>
      <c r="AG144" s="718"/>
      <c r="AH144" s="197" t="s">
        <v>146</v>
      </c>
      <c r="AI144" s="198"/>
      <c r="AJ144" s="198"/>
      <c r="AK144" s="198"/>
      <c r="AL144" s="198"/>
      <c r="AM144" s="198"/>
      <c r="AN144" s="198"/>
      <c r="AO144" s="333">
        <v>45610</v>
      </c>
    </row>
    <row r="145" spans="1:41" ht="12" customHeight="1">
      <c r="A145" s="384" t="s">
        <v>1676</v>
      </c>
      <c r="B145" s="206"/>
      <c r="C145" s="197" t="s">
        <v>1345</v>
      </c>
      <c r="D145" s="198"/>
      <c r="E145" s="198"/>
      <c r="F145" s="198"/>
      <c r="G145" s="198"/>
      <c r="H145" s="198"/>
      <c r="I145" s="198"/>
      <c r="J145" s="199"/>
      <c r="K145" s="717" t="s">
        <v>1549</v>
      </c>
      <c r="L145" s="709"/>
      <c r="M145" s="718"/>
      <c r="N145" s="717" t="s">
        <v>239</v>
      </c>
      <c r="O145" s="709"/>
      <c r="P145" s="718"/>
      <c r="Q145" s="717" t="s">
        <v>1715</v>
      </c>
      <c r="R145" s="709"/>
      <c r="S145" s="718"/>
      <c r="T145" s="715" t="s">
        <v>1594</v>
      </c>
      <c r="U145" s="716"/>
      <c r="V145" s="710"/>
      <c r="W145" s="715"/>
      <c r="X145" s="716"/>
      <c r="Y145" s="710"/>
      <c r="Z145" s="717">
        <v>350</v>
      </c>
      <c r="AA145" s="718"/>
      <c r="AB145" s="717" t="s">
        <v>1550</v>
      </c>
      <c r="AC145" s="709"/>
      <c r="AD145" s="709"/>
      <c r="AE145" s="709"/>
      <c r="AF145" s="709"/>
      <c r="AG145" s="718"/>
      <c r="AH145" s="197" t="s">
        <v>556</v>
      </c>
      <c r="AI145" s="198"/>
      <c r="AJ145" s="198"/>
      <c r="AK145" s="198"/>
      <c r="AL145" s="198"/>
      <c r="AM145" s="198"/>
      <c r="AN145" s="198"/>
      <c r="AO145" s="333">
        <v>66572</v>
      </c>
    </row>
    <row r="146" spans="1:41" ht="12" customHeight="1">
      <c r="A146" s="384" t="s">
        <v>1676</v>
      </c>
      <c r="B146" s="206"/>
      <c r="C146" s="197" t="s">
        <v>557</v>
      </c>
      <c r="D146" s="198"/>
      <c r="E146" s="198"/>
      <c r="F146" s="198"/>
      <c r="G146" s="198"/>
      <c r="H146" s="198"/>
      <c r="I146" s="198"/>
      <c r="J146" s="199"/>
      <c r="K146" s="717" t="s">
        <v>1549</v>
      </c>
      <c r="L146" s="709"/>
      <c r="M146" s="718"/>
      <c r="N146" s="717" t="s">
        <v>1290</v>
      </c>
      <c r="O146" s="709"/>
      <c r="P146" s="718"/>
      <c r="Q146" s="717">
        <v>96</v>
      </c>
      <c r="R146" s="709"/>
      <c r="S146" s="718"/>
      <c r="T146" s="715" t="s">
        <v>1594</v>
      </c>
      <c r="U146" s="716"/>
      <c r="V146" s="710"/>
      <c r="W146" s="715"/>
      <c r="X146" s="716"/>
      <c r="Y146" s="710"/>
      <c r="Z146" s="717">
        <v>315</v>
      </c>
      <c r="AA146" s="718"/>
      <c r="AB146" s="717" t="s">
        <v>558</v>
      </c>
      <c r="AC146" s="709"/>
      <c r="AD146" s="709"/>
      <c r="AE146" s="709"/>
      <c r="AF146" s="709"/>
      <c r="AG146" s="718"/>
      <c r="AH146" s="197" t="s">
        <v>559</v>
      </c>
      <c r="AI146" s="198"/>
      <c r="AJ146" s="198"/>
      <c r="AK146" s="198"/>
      <c r="AL146" s="198"/>
      <c r="AM146" s="198"/>
      <c r="AN146" s="198"/>
      <c r="AO146" s="333">
        <v>66945</v>
      </c>
    </row>
    <row r="147" spans="1:41" ht="12" customHeight="1">
      <c r="A147" s="384" t="s">
        <v>1676</v>
      </c>
      <c r="B147" s="206"/>
      <c r="C147" s="197" t="s">
        <v>557</v>
      </c>
      <c r="D147" s="198"/>
      <c r="E147" s="198"/>
      <c r="F147" s="198"/>
      <c r="G147" s="198"/>
      <c r="H147" s="198"/>
      <c r="I147" s="198"/>
      <c r="J147" s="199"/>
      <c r="K147" s="717" t="s">
        <v>1549</v>
      </c>
      <c r="L147" s="709"/>
      <c r="M147" s="718"/>
      <c r="N147" s="717" t="s">
        <v>1290</v>
      </c>
      <c r="O147" s="709"/>
      <c r="P147" s="718"/>
      <c r="Q147" s="717">
        <v>96</v>
      </c>
      <c r="R147" s="709"/>
      <c r="S147" s="718"/>
      <c r="T147" s="715" t="s">
        <v>1594</v>
      </c>
      <c r="U147" s="716"/>
      <c r="V147" s="710"/>
      <c r="W147" s="715"/>
      <c r="X147" s="716"/>
      <c r="Y147" s="710"/>
      <c r="Z147" s="717">
        <v>315</v>
      </c>
      <c r="AA147" s="718"/>
      <c r="AB147" s="717" t="s">
        <v>558</v>
      </c>
      <c r="AC147" s="709"/>
      <c r="AD147" s="709"/>
      <c r="AE147" s="709"/>
      <c r="AF147" s="709"/>
      <c r="AG147" s="718"/>
      <c r="AH147" s="197" t="s">
        <v>560</v>
      </c>
      <c r="AI147" s="198"/>
      <c r="AJ147" s="198"/>
      <c r="AK147" s="198"/>
      <c r="AL147" s="198"/>
      <c r="AM147" s="198"/>
      <c r="AN147" s="198"/>
      <c r="AO147" s="333">
        <v>65855</v>
      </c>
    </row>
    <row r="148" spans="1:41" ht="12" customHeight="1">
      <c r="A148" s="384" t="s">
        <v>1676</v>
      </c>
      <c r="B148" s="206"/>
      <c r="C148" s="197" t="s">
        <v>1346</v>
      </c>
      <c r="D148" s="198"/>
      <c r="E148" s="198"/>
      <c r="F148" s="198"/>
      <c r="G148" s="198"/>
      <c r="H148" s="198"/>
      <c r="I148" s="198"/>
      <c r="J148" s="199"/>
      <c r="K148" s="717"/>
      <c r="L148" s="709"/>
      <c r="M148" s="718"/>
      <c r="N148" s="717" t="s">
        <v>239</v>
      </c>
      <c r="O148" s="709"/>
      <c r="P148" s="718"/>
      <c r="Q148" s="715" t="s">
        <v>1715</v>
      </c>
      <c r="R148" s="716"/>
      <c r="S148" s="710"/>
      <c r="T148" s="715" t="s">
        <v>1594</v>
      </c>
      <c r="U148" s="716"/>
      <c r="V148" s="710"/>
      <c r="W148" s="715"/>
      <c r="X148" s="716"/>
      <c r="Y148" s="710"/>
      <c r="Z148" s="717">
        <v>500</v>
      </c>
      <c r="AA148" s="718"/>
      <c r="AB148" s="717" t="s">
        <v>1551</v>
      </c>
      <c r="AC148" s="709"/>
      <c r="AD148" s="709"/>
      <c r="AE148" s="709"/>
      <c r="AF148" s="709"/>
      <c r="AG148" s="718"/>
      <c r="AH148" s="197" t="s">
        <v>555</v>
      </c>
      <c r="AI148" s="198"/>
      <c r="AJ148" s="198"/>
      <c r="AK148" s="198"/>
      <c r="AL148" s="198"/>
      <c r="AM148" s="198"/>
      <c r="AN148" s="198"/>
      <c r="AO148" s="333">
        <v>101973</v>
      </c>
    </row>
    <row r="149" spans="1:41" ht="12" customHeight="1">
      <c r="A149" s="200" t="s">
        <v>1944</v>
      </c>
      <c r="B149" s="206"/>
      <c r="C149" s="197" t="s">
        <v>1714</v>
      </c>
      <c r="D149" s="198"/>
      <c r="E149" s="198"/>
      <c r="F149" s="198"/>
      <c r="G149" s="198"/>
      <c r="H149" s="198"/>
      <c r="I149" s="198"/>
      <c r="J149" s="199"/>
      <c r="K149" s="717" t="s">
        <v>1720</v>
      </c>
      <c r="L149" s="709"/>
      <c r="M149" s="718"/>
      <c r="N149" s="717" t="s">
        <v>239</v>
      </c>
      <c r="O149" s="709"/>
      <c r="P149" s="718"/>
      <c r="Q149" s="715" t="s">
        <v>1715</v>
      </c>
      <c r="R149" s="716"/>
      <c r="S149" s="710"/>
      <c r="T149" s="715" t="s">
        <v>1594</v>
      </c>
      <c r="U149" s="716"/>
      <c r="V149" s="710"/>
      <c r="W149" s="715"/>
      <c r="X149" s="716"/>
      <c r="Y149" s="710"/>
      <c r="Z149" s="717">
        <v>245</v>
      </c>
      <c r="AA149" s="718"/>
      <c r="AB149" s="717" t="s">
        <v>1990</v>
      </c>
      <c r="AC149" s="709"/>
      <c r="AD149" s="709"/>
      <c r="AE149" s="709"/>
      <c r="AF149" s="709"/>
      <c r="AG149" s="718"/>
      <c r="AH149" s="197" t="s">
        <v>237</v>
      </c>
      <c r="AI149" s="198"/>
      <c r="AJ149" s="198"/>
      <c r="AK149" s="198"/>
      <c r="AL149" s="198"/>
      <c r="AM149" s="198"/>
      <c r="AN149" s="198"/>
      <c r="AO149" s="333">
        <v>59000</v>
      </c>
    </row>
    <row r="150" spans="1:41" ht="12" customHeight="1">
      <c r="A150" s="235"/>
      <c r="B150" s="231"/>
      <c r="C150" s="231"/>
      <c r="D150" s="231"/>
      <c r="E150" s="231"/>
      <c r="F150" s="231"/>
      <c r="G150" s="231"/>
      <c r="H150" s="231"/>
      <c r="I150" s="231"/>
      <c r="J150" s="231"/>
      <c r="K150" s="235"/>
      <c r="L150" s="235"/>
      <c r="M150" s="235"/>
      <c r="N150" s="235"/>
      <c r="O150" s="235"/>
      <c r="P150" s="235"/>
      <c r="Q150" s="252"/>
      <c r="R150" s="252"/>
      <c r="S150" s="252"/>
      <c r="T150" s="252"/>
      <c r="U150" s="252"/>
      <c r="V150" s="252"/>
      <c r="W150" s="252"/>
      <c r="X150" s="252"/>
      <c r="Y150" s="252"/>
      <c r="Z150" s="235"/>
      <c r="AA150" s="235"/>
      <c r="AB150" s="235"/>
      <c r="AC150" s="235"/>
      <c r="AD150" s="235"/>
      <c r="AE150" s="235"/>
      <c r="AF150" s="235"/>
      <c r="AG150" s="235"/>
      <c r="AH150" s="231"/>
      <c r="AI150" s="231"/>
      <c r="AJ150" s="231"/>
      <c r="AK150" s="231"/>
      <c r="AL150" s="231"/>
      <c r="AM150" s="231"/>
      <c r="AN150" s="231"/>
      <c r="AO150" s="345" t="s">
        <v>714</v>
      </c>
    </row>
    <row r="151" spans="1:41" ht="12" customHeight="1">
      <c r="A151" s="235"/>
      <c r="B151" s="231"/>
      <c r="C151" s="231"/>
      <c r="D151" s="231"/>
      <c r="E151" s="231"/>
      <c r="F151" s="231"/>
      <c r="G151" s="231"/>
      <c r="H151" s="231"/>
      <c r="I151" s="231"/>
      <c r="J151" s="231"/>
      <c r="K151" s="235"/>
      <c r="L151" s="235"/>
      <c r="M151" s="235"/>
      <c r="N151" s="235"/>
      <c r="O151" s="235"/>
      <c r="P151" s="235"/>
      <c r="Q151" s="252"/>
      <c r="R151" s="252"/>
      <c r="S151" s="252"/>
      <c r="T151" s="252"/>
      <c r="U151" s="252"/>
      <c r="V151" s="252"/>
      <c r="W151" s="252"/>
      <c r="X151" s="252"/>
      <c r="Y151" s="252"/>
      <c r="Z151" s="235"/>
      <c r="AA151" s="235"/>
      <c r="AB151" s="235"/>
      <c r="AC151" s="235"/>
      <c r="AD151" s="235"/>
      <c r="AE151" s="235"/>
      <c r="AF151" s="235"/>
      <c r="AG151" s="235"/>
      <c r="AH151" s="231"/>
      <c r="AI151" s="231"/>
      <c r="AJ151" s="231"/>
      <c r="AK151" s="231"/>
      <c r="AL151" s="231"/>
      <c r="AM151" s="231"/>
      <c r="AN151" s="231"/>
      <c r="AO151" s="345"/>
    </row>
    <row r="152" spans="1:41" ht="12" customHeight="1">
      <c r="A152" s="235"/>
      <c r="B152" s="231"/>
      <c r="C152" s="231"/>
      <c r="D152" s="231"/>
      <c r="E152" s="231"/>
      <c r="F152" s="231"/>
      <c r="G152" s="231"/>
      <c r="H152" s="231"/>
      <c r="I152" s="231"/>
      <c r="J152" s="231"/>
      <c r="K152" s="235"/>
      <c r="L152" s="235"/>
      <c r="M152" s="235"/>
      <c r="N152" s="235"/>
      <c r="O152" s="235"/>
      <c r="P152" s="235"/>
      <c r="Q152" s="252"/>
      <c r="R152" s="252"/>
      <c r="S152" s="252"/>
      <c r="T152" s="252"/>
      <c r="U152" s="252"/>
      <c r="V152" s="252"/>
      <c r="W152" s="252"/>
      <c r="X152" s="252"/>
      <c r="Y152" s="252"/>
      <c r="Z152" s="235"/>
      <c r="AA152" s="235"/>
      <c r="AB152" s="235"/>
      <c r="AC152" s="235"/>
      <c r="AD152" s="235"/>
      <c r="AE152" s="235"/>
      <c r="AF152" s="235"/>
      <c r="AG152" s="235"/>
      <c r="AH152" s="231"/>
      <c r="AI152" s="231"/>
      <c r="AJ152" s="231"/>
      <c r="AK152" s="231"/>
      <c r="AL152" s="231"/>
      <c r="AM152" s="231"/>
      <c r="AN152" s="231"/>
      <c r="AO152" s="345"/>
    </row>
    <row r="153" spans="1:41" s="319" customFormat="1" ht="15" customHeight="1">
      <c r="A153" s="368"/>
      <c r="B153" s="205" t="s">
        <v>1435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323"/>
    </row>
    <row r="154" spans="1:41" ht="15" customHeight="1">
      <c r="A154" s="359"/>
      <c r="B154" s="228" t="s">
        <v>1596</v>
      </c>
      <c r="C154" s="759" t="s">
        <v>1597</v>
      </c>
      <c r="D154" s="760"/>
      <c r="E154" s="760"/>
      <c r="F154" s="760"/>
      <c r="G154" s="760"/>
      <c r="H154" s="760"/>
      <c r="I154" s="760"/>
      <c r="J154" s="760"/>
      <c r="K154" s="760"/>
      <c r="L154" s="760"/>
      <c r="M154" s="761"/>
      <c r="N154" s="729" t="s">
        <v>1598</v>
      </c>
      <c r="O154" s="730"/>
      <c r="P154" s="730"/>
      <c r="Q154" s="731"/>
      <c r="R154" s="729" t="s">
        <v>1280</v>
      </c>
      <c r="S154" s="730"/>
      <c r="T154" s="730"/>
      <c r="U154" s="730"/>
      <c r="V154" s="731"/>
      <c r="W154" s="729" t="s">
        <v>1353</v>
      </c>
      <c r="X154" s="730"/>
      <c r="Y154" s="730"/>
      <c r="Z154" s="731"/>
      <c r="AA154" s="729" t="s">
        <v>1602</v>
      </c>
      <c r="AB154" s="730"/>
      <c r="AC154" s="730"/>
      <c r="AD154" s="730"/>
      <c r="AE154" s="730"/>
      <c r="AF154" s="731"/>
      <c r="AG154" s="729" t="s">
        <v>1577</v>
      </c>
      <c r="AH154" s="730"/>
      <c r="AI154" s="730"/>
      <c r="AJ154" s="730"/>
      <c r="AK154" s="730"/>
      <c r="AL154" s="730"/>
      <c r="AM154" s="730"/>
      <c r="AN154" s="731"/>
      <c r="AO154" s="274" t="s">
        <v>1578</v>
      </c>
    </row>
    <row r="155" spans="1:41" ht="12" customHeight="1">
      <c r="A155" s="359" t="s">
        <v>1676</v>
      </c>
      <c r="B155" s="229" t="s">
        <v>1436</v>
      </c>
      <c r="C155" s="207" t="s">
        <v>1452</v>
      </c>
      <c r="D155" s="208"/>
      <c r="E155" s="208"/>
      <c r="F155" s="208"/>
      <c r="G155" s="208"/>
      <c r="H155" s="208"/>
      <c r="I155" s="208"/>
      <c r="J155" s="208"/>
      <c r="K155" s="213"/>
      <c r="L155" s="213"/>
      <c r="M155" s="214"/>
      <c r="N155" s="709" t="s">
        <v>1281</v>
      </c>
      <c r="O155" s="709"/>
      <c r="P155" s="709"/>
      <c r="Q155" s="709"/>
      <c r="R155" s="717" t="s">
        <v>291</v>
      </c>
      <c r="S155" s="709"/>
      <c r="T155" s="709"/>
      <c r="U155" s="709"/>
      <c r="V155" s="718"/>
      <c r="W155" s="717">
        <v>26</v>
      </c>
      <c r="X155" s="709"/>
      <c r="Y155" s="709"/>
      <c r="Z155" s="718"/>
      <c r="AA155" s="717" t="s">
        <v>1993</v>
      </c>
      <c r="AB155" s="709"/>
      <c r="AC155" s="709"/>
      <c r="AD155" s="709"/>
      <c r="AE155" s="709"/>
      <c r="AF155" s="709"/>
      <c r="AG155" s="197"/>
      <c r="AH155" s="201"/>
      <c r="AI155" s="201"/>
      <c r="AJ155" s="201"/>
      <c r="AK155" s="201"/>
      <c r="AL155" s="201"/>
      <c r="AM155" s="201"/>
      <c r="AN155" s="202"/>
      <c r="AO155" s="333">
        <v>4088</v>
      </c>
    </row>
    <row r="156" spans="1:41" ht="12" customHeight="1">
      <c r="A156" s="200" t="s">
        <v>1944</v>
      </c>
      <c r="B156" s="229"/>
      <c r="C156" s="250"/>
      <c r="D156" s="231"/>
      <c r="E156" s="231"/>
      <c r="F156" s="231"/>
      <c r="G156" s="231"/>
      <c r="H156" s="231"/>
      <c r="I156" s="231"/>
      <c r="J156" s="231"/>
      <c r="K156" s="235"/>
      <c r="L156" s="235"/>
      <c r="M156" s="256"/>
      <c r="N156" s="709" t="s">
        <v>363</v>
      </c>
      <c r="O156" s="709"/>
      <c r="P156" s="709"/>
      <c r="Q156" s="709"/>
      <c r="R156" s="717" t="s">
        <v>1992</v>
      </c>
      <c r="S156" s="709"/>
      <c r="T156" s="709"/>
      <c r="U156" s="709"/>
      <c r="V156" s="718"/>
      <c r="W156" s="717">
        <v>15</v>
      </c>
      <c r="X156" s="709"/>
      <c r="Y156" s="709"/>
      <c r="Z156" s="718"/>
      <c r="AA156" s="717" t="s">
        <v>1991</v>
      </c>
      <c r="AB156" s="709"/>
      <c r="AC156" s="709"/>
      <c r="AD156" s="709"/>
      <c r="AE156" s="709"/>
      <c r="AF156" s="709"/>
      <c r="AG156" s="197"/>
      <c r="AH156" s="201"/>
      <c r="AI156" s="201"/>
      <c r="AJ156" s="201"/>
      <c r="AK156" s="201"/>
      <c r="AL156" s="201"/>
      <c r="AM156" s="201"/>
      <c r="AN156" s="202"/>
      <c r="AO156" s="333">
        <v>4088</v>
      </c>
    </row>
    <row r="157" spans="1:41" ht="12" customHeight="1">
      <c r="A157" s="360" t="s">
        <v>1676</v>
      </c>
      <c r="B157" s="229" t="s">
        <v>712</v>
      </c>
      <c r="C157" s="250"/>
      <c r="D157" s="231"/>
      <c r="E157" s="231"/>
      <c r="F157" s="231"/>
      <c r="G157" s="231"/>
      <c r="H157" s="231"/>
      <c r="I157" s="231"/>
      <c r="J157" s="231"/>
      <c r="K157" s="235"/>
      <c r="L157" s="235"/>
      <c r="M157" s="256"/>
      <c r="N157" s="709" t="s">
        <v>711</v>
      </c>
      <c r="O157" s="709"/>
      <c r="P157" s="709"/>
      <c r="Q157" s="709"/>
      <c r="R157" s="717" t="s">
        <v>365</v>
      </c>
      <c r="S157" s="709"/>
      <c r="T157" s="709"/>
      <c r="U157" s="709"/>
      <c r="V157" s="718"/>
      <c r="W157" s="717">
        <v>26</v>
      </c>
      <c r="X157" s="709"/>
      <c r="Y157" s="709"/>
      <c r="Z157" s="718"/>
      <c r="AA157" s="717" t="s">
        <v>1993</v>
      </c>
      <c r="AB157" s="709"/>
      <c r="AC157" s="709"/>
      <c r="AD157" s="709"/>
      <c r="AE157" s="709"/>
      <c r="AF157" s="709"/>
      <c r="AG157" s="197"/>
      <c r="AH157" s="201"/>
      <c r="AI157" s="201"/>
      <c r="AJ157" s="201"/>
      <c r="AK157" s="201"/>
      <c r="AL157" s="201"/>
      <c r="AM157" s="201"/>
      <c r="AN157" s="202"/>
      <c r="AO157" s="333">
        <v>5159</v>
      </c>
    </row>
    <row r="158" spans="1:41" ht="12" customHeight="1">
      <c r="A158" s="200" t="s">
        <v>1944</v>
      </c>
      <c r="B158" s="229"/>
      <c r="C158" s="196"/>
      <c r="D158" s="220"/>
      <c r="E158" s="220"/>
      <c r="F158" s="220"/>
      <c r="G158" s="220"/>
      <c r="H158" s="220"/>
      <c r="I158" s="220"/>
      <c r="J158" s="220"/>
      <c r="K158" s="223"/>
      <c r="L158" s="223"/>
      <c r="M158" s="224"/>
      <c r="N158" s="709" t="s">
        <v>364</v>
      </c>
      <c r="O158" s="709"/>
      <c r="P158" s="709"/>
      <c r="Q158" s="709"/>
      <c r="R158" s="717" t="s">
        <v>365</v>
      </c>
      <c r="S158" s="709"/>
      <c r="T158" s="709"/>
      <c r="U158" s="709"/>
      <c r="V158" s="718"/>
      <c r="W158" s="717">
        <v>15</v>
      </c>
      <c r="X158" s="709"/>
      <c r="Y158" s="709"/>
      <c r="Z158" s="718"/>
      <c r="AA158" s="717" t="s">
        <v>1991</v>
      </c>
      <c r="AB158" s="709"/>
      <c r="AC158" s="709"/>
      <c r="AD158" s="709"/>
      <c r="AE158" s="709"/>
      <c r="AF158" s="709"/>
      <c r="AG158" s="197"/>
      <c r="AH158" s="201"/>
      <c r="AI158" s="201"/>
      <c r="AJ158" s="201"/>
      <c r="AK158" s="201"/>
      <c r="AL158" s="201"/>
      <c r="AM158" s="201"/>
      <c r="AN158" s="202"/>
      <c r="AO158" s="333">
        <v>4900</v>
      </c>
    </row>
    <row r="159" spans="1:41" ht="12" customHeight="1">
      <c r="A159" s="370"/>
      <c r="B159" s="229" t="s">
        <v>1387</v>
      </c>
      <c r="C159" s="230" t="s">
        <v>1568</v>
      </c>
      <c r="D159" s="231"/>
      <c r="E159" s="231"/>
      <c r="F159" s="231"/>
      <c r="G159" s="231"/>
      <c r="H159" s="231"/>
      <c r="I159" s="231"/>
      <c r="J159" s="231"/>
      <c r="K159" s="231"/>
      <c r="L159" s="231"/>
      <c r="M159" s="232"/>
      <c r="N159" s="709" t="s">
        <v>1369</v>
      </c>
      <c r="O159" s="709"/>
      <c r="P159" s="709"/>
      <c r="Q159" s="709"/>
      <c r="R159" s="717">
        <v>200</v>
      </c>
      <c r="S159" s="709"/>
      <c r="T159" s="709"/>
      <c r="U159" s="709"/>
      <c r="V159" s="718"/>
      <c r="W159" s="200"/>
      <c r="X159" s="201"/>
      <c r="Y159" s="201"/>
      <c r="Z159" s="202"/>
      <c r="AA159" s="200"/>
      <c r="AB159" s="201"/>
      <c r="AC159" s="201"/>
      <c r="AD159" s="201"/>
      <c r="AE159" s="201"/>
      <c r="AF159" s="201"/>
      <c r="AG159" s="197" t="s">
        <v>1573</v>
      </c>
      <c r="AH159" s="198"/>
      <c r="AI159" s="198"/>
      <c r="AJ159" s="198"/>
      <c r="AK159" s="198"/>
      <c r="AL159" s="198"/>
      <c r="AM159" s="198"/>
      <c r="AN159" s="199"/>
      <c r="AO159" s="333">
        <v>205</v>
      </c>
    </row>
    <row r="160" spans="1:41" ht="12" customHeight="1">
      <c r="A160" s="370"/>
      <c r="B160" s="233" t="s">
        <v>1437</v>
      </c>
      <c r="C160" s="230"/>
      <c r="D160" s="234"/>
      <c r="E160" s="234"/>
      <c r="F160" s="234"/>
      <c r="G160" s="234"/>
      <c r="H160" s="234"/>
      <c r="I160" s="234"/>
      <c r="J160" s="235"/>
      <c r="K160" s="231"/>
      <c r="L160" s="231"/>
      <c r="M160" s="232"/>
      <c r="N160" s="709" t="s">
        <v>1263</v>
      </c>
      <c r="O160" s="709"/>
      <c r="P160" s="709"/>
      <c r="Q160" s="709"/>
      <c r="R160" s="717">
        <v>315</v>
      </c>
      <c r="S160" s="709"/>
      <c r="T160" s="709"/>
      <c r="U160" s="709"/>
      <c r="V160" s="718"/>
      <c r="W160" s="200"/>
      <c r="X160" s="201"/>
      <c r="Y160" s="201"/>
      <c r="Z160" s="202"/>
      <c r="AA160" s="200"/>
      <c r="AB160" s="201"/>
      <c r="AC160" s="201"/>
      <c r="AD160" s="201"/>
      <c r="AE160" s="201"/>
      <c r="AF160" s="201"/>
      <c r="AG160" s="197" t="s">
        <v>1573</v>
      </c>
      <c r="AH160" s="198"/>
      <c r="AI160" s="198"/>
      <c r="AJ160" s="198"/>
      <c r="AK160" s="198"/>
      <c r="AL160" s="198"/>
      <c r="AM160" s="198"/>
      <c r="AN160" s="199"/>
      <c r="AO160" s="333">
        <v>220</v>
      </c>
    </row>
    <row r="161" spans="1:41" ht="12" customHeight="1">
      <c r="A161" s="249"/>
      <c r="B161" s="236" t="s">
        <v>1386</v>
      </c>
      <c r="C161" s="237"/>
      <c r="D161" s="239"/>
      <c r="E161" s="239"/>
      <c r="F161" s="239"/>
      <c r="G161" s="239"/>
      <c r="H161" s="239"/>
      <c r="I161" s="239"/>
      <c r="J161" s="239"/>
      <c r="K161" s="220"/>
      <c r="L161" s="220"/>
      <c r="M161" s="221"/>
      <c r="N161" s="709" t="s">
        <v>1291</v>
      </c>
      <c r="O161" s="709"/>
      <c r="P161" s="709"/>
      <c r="Q161" s="709"/>
      <c r="R161" s="717">
        <v>500</v>
      </c>
      <c r="S161" s="709"/>
      <c r="T161" s="709"/>
      <c r="U161" s="709"/>
      <c r="V161" s="718"/>
      <c r="W161" s="200"/>
      <c r="X161" s="201"/>
      <c r="Y161" s="201"/>
      <c r="Z161" s="202"/>
      <c r="AA161" s="200"/>
      <c r="AB161" s="201"/>
      <c r="AC161" s="201"/>
      <c r="AD161" s="201"/>
      <c r="AE161" s="201"/>
      <c r="AF161" s="201"/>
      <c r="AG161" s="197" t="s">
        <v>1573</v>
      </c>
      <c r="AH161" s="198"/>
      <c r="AI161" s="198"/>
      <c r="AJ161" s="198"/>
      <c r="AK161" s="198"/>
      <c r="AL161" s="198"/>
      <c r="AM161" s="198"/>
      <c r="AN161" s="199"/>
      <c r="AO161" s="333">
        <v>273</v>
      </c>
    </row>
    <row r="162" spans="1:41" ht="12" customHeight="1">
      <c r="A162" s="370"/>
      <c r="B162" s="233" t="s">
        <v>1438</v>
      </c>
      <c r="C162" s="218" t="s">
        <v>1572</v>
      </c>
      <c r="D162" s="208"/>
      <c r="E162" s="208"/>
      <c r="F162" s="208"/>
      <c r="G162" s="208"/>
      <c r="H162" s="208"/>
      <c r="I162" s="208"/>
      <c r="J162" s="208"/>
      <c r="K162" s="208"/>
      <c r="L162" s="208"/>
      <c r="M162" s="209"/>
      <c r="N162" s="709" t="s">
        <v>1440</v>
      </c>
      <c r="O162" s="709"/>
      <c r="P162" s="709"/>
      <c r="Q162" s="709"/>
      <c r="R162" s="717">
        <v>200</v>
      </c>
      <c r="S162" s="709"/>
      <c r="T162" s="709"/>
      <c r="U162" s="709"/>
      <c r="V162" s="718"/>
      <c r="W162" s="200"/>
      <c r="X162" s="201"/>
      <c r="Y162" s="201"/>
      <c r="Z162" s="202"/>
      <c r="AA162" s="200"/>
      <c r="AB162" s="201"/>
      <c r="AC162" s="201"/>
      <c r="AD162" s="201"/>
      <c r="AE162" s="201"/>
      <c r="AF162" s="201"/>
      <c r="AG162" s="197" t="s">
        <v>1573</v>
      </c>
      <c r="AH162" s="198"/>
      <c r="AI162" s="198"/>
      <c r="AJ162" s="198"/>
      <c r="AK162" s="198"/>
      <c r="AL162" s="198"/>
      <c r="AM162" s="198"/>
      <c r="AN162" s="199"/>
      <c r="AO162" s="333">
        <v>140</v>
      </c>
    </row>
    <row r="163" spans="1:41" ht="12" customHeight="1">
      <c r="A163" s="370"/>
      <c r="B163" s="233" t="s">
        <v>1439</v>
      </c>
      <c r="C163" s="230"/>
      <c r="D163" s="234"/>
      <c r="E163" s="234"/>
      <c r="F163" s="234"/>
      <c r="G163" s="234"/>
      <c r="H163" s="234"/>
      <c r="I163" s="234"/>
      <c r="J163" s="235"/>
      <c r="K163" s="231"/>
      <c r="L163" s="231"/>
      <c r="M163" s="232"/>
      <c r="N163" s="709" t="s">
        <v>1567</v>
      </c>
      <c r="O163" s="709"/>
      <c r="P163" s="709"/>
      <c r="Q163" s="709"/>
      <c r="R163" s="717">
        <v>300</v>
      </c>
      <c r="S163" s="709"/>
      <c r="T163" s="709"/>
      <c r="U163" s="709"/>
      <c r="V163" s="718"/>
      <c r="W163" s="200"/>
      <c r="X163" s="201"/>
      <c r="Y163" s="201"/>
      <c r="Z163" s="202"/>
      <c r="AA163" s="200"/>
      <c r="AB163" s="201"/>
      <c r="AC163" s="201"/>
      <c r="AD163" s="201"/>
      <c r="AE163" s="201"/>
      <c r="AF163" s="201"/>
      <c r="AG163" s="197" t="s">
        <v>1573</v>
      </c>
      <c r="AH163" s="198"/>
      <c r="AI163" s="198"/>
      <c r="AJ163" s="198"/>
      <c r="AK163" s="198"/>
      <c r="AL163" s="198"/>
      <c r="AM163" s="198"/>
      <c r="AN163" s="199"/>
      <c r="AO163" s="333">
        <v>170</v>
      </c>
    </row>
    <row r="164" spans="1:41" ht="12" customHeight="1">
      <c r="A164" s="369"/>
      <c r="B164" s="233" t="s">
        <v>1441</v>
      </c>
      <c r="C164" s="240"/>
      <c r="D164" s="239"/>
      <c r="E164" s="239"/>
      <c r="F164" s="239"/>
      <c r="G164" s="239"/>
      <c r="H164" s="239"/>
      <c r="I164" s="239"/>
      <c r="J164" s="223"/>
      <c r="K164" s="220"/>
      <c r="L164" s="220"/>
      <c r="M164" s="221"/>
      <c r="N164" s="709" t="s">
        <v>1306</v>
      </c>
      <c r="O164" s="709"/>
      <c r="P164" s="709"/>
      <c r="Q164" s="709"/>
      <c r="R164" s="717">
        <v>500</v>
      </c>
      <c r="S164" s="709"/>
      <c r="T164" s="709"/>
      <c r="U164" s="709"/>
      <c r="V164" s="718"/>
      <c r="W164" s="200"/>
      <c r="X164" s="201"/>
      <c r="Y164" s="201"/>
      <c r="Z164" s="202"/>
      <c r="AA164" s="200"/>
      <c r="AB164" s="201"/>
      <c r="AC164" s="201"/>
      <c r="AD164" s="201"/>
      <c r="AE164" s="201"/>
      <c r="AF164" s="201"/>
      <c r="AG164" s="197" t="s">
        <v>1573</v>
      </c>
      <c r="AH164" s="198"/>
      <c r="AI164" s="198"/>
      <c r="AJ164" s="198"/>
      <c r="AK164" s="198"/>
      <c r="AL164" s="198"/>
      <c r="AM164" s="198"/>
      <c r="AN164" s="199"/>
      <c r="AO164" s="333">
        <v>190</v>
      </c>
    </row>
    <row r="165" spans="1:41" s="319" customFormat="1" ht="15" customHeight="1">
      <c r="A165" s="368"/>
      <c r="B165" s="205" t="s">
        <v>1401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323"/>
    </row>
    <row r="166" spans="1:41" ht="11.25" customHeight="1">
      <c r="A166" s="359"/>
      <c r="B166" s="675" t="s">
        <v>1596</v>
      </c>
      <c r="C166" s="675" t="s">
        <v>1598</v>
      </c>
      <c r="D166" s="654"/>
      <c r="E166" s="654"/>
      <c r="F166" s="654"/>
      <c r="G166" s="654"/>
      <c r="H166" s="654"/>
      <c r="I166" s="654"/>
      <c r="J166" s="655"/>
      <c r="K166" s="711" t="s">
        <v>1314</v>
      </c>
      <c r="L166" s="712"/>
      <c r="M166" s="713"/>
      <c r="N166" s="711" t="s">
        <v>1392</v>
      </c>
      <c r="O166" s="743"/>
      <c r="P166" s="744"/>
      <c r="Q166" s="711" t="s">
        <v>1256</v>
      </c>
      <c r="R166" s="712"/>
      <c r="S166" s="713"/>
      <c r="T166" s="711" t="s">
        <v>1481</v>
      </c>
      <c r="U166" s="712"/>
      <c r="V166" s="713"/>
      <c r="W166" s="711" t="s">
        <v>1465</v>
      </c>
      <c r="X166" s="712"/>
      <c r="Y166" s="713"/>
      <c r="Z166" s="711" t="s">
        <v>1321</v>
      </c>
      <c r="AA166" s="713"/>
      <c r="AB166" s="711" t="s">
        <v>1296</v>
      </c>
      <c r="AC166" s="712"/>
      <c r="AD166" s="712"/>
      <c r="AE166" s="712"/>
      <c r="AF166" s="712"/>
      <c r="AG166" s="712"/>
      <c r="AH166" s="711" t="s">
        <v>1577</v>
      </c>
      <c r="AI166" s="712"/>
      <c r="AJ166" s="712"/>
      <c r="AK166" s="712"/>
      <c r="AL166" s="712"/>
      <c r="AM166" s="712"/>
      <c r="AN166" s="713"/>
      <c r="AO166" s="713" t="s">
        <v>1578</v>
      </c>
    </row>
    <row r="167" spans="1:41" ht="11.25" customHeight="1">
      <c r="A167" s="360"/>
      <c r="B167" s="676"/>
      <c r="C167" s="676"/>
      <c r="D167" s="656"/>
      <c r="E167" s="656"/>
      <c r="F167" s="656"/>
      <c r="G167" s="656"/>
      <c r="H167" s="656"/>
      <c r="I167" s="656"/>
      <c r="J167" s="657"/>
      <c r="K167" s="714" t="s">
        <v>1302</v>
      </c>
      <c r="L167" s="700"/>
      <c r="M167" s="701"/>
      <c r="N167" s="714" t="s">
        <v>1391</v>
      </c>
      <c r="O167" s="700"/>
      <c r="P167" s="701"/>
      <c r="Q167" s="714" t="s">
        <v>1255</v>
      </c>
      <c r="R167" s="700"/>
      <c r="S167" s="701"/>
      <c r="T167" s="714"/>
      <c r="U167" s="700"/>
      <c r="V167" s="701"/>
      <c r="W167" s="714" t="s">
        <v>1303</v>
      </c>
      <c r="X167" s="700"/>
      <c r="Y167" s="701"/>
      <c r="Z167" s="714" t="s">
        <v>1394</v>
      </c>
      <c r="AA167" s="701"/>
      <c r="AB167" s="714" t="s">
        <v>1303</v>
      </c>
      <c r="AC167" s="700"/>
      <c r="AD167" s="700"/>
      <c r="AE167" s="700"/>
      <c r="AF167" s="700"/>
      <c r="AG167" s="700"/>
      <c r="AH167" s="714"/>
      <c r="AI167" s="700"/>
      <c r="AJ167" s="700"/>
      <c r="AK167" s="700"/>
      <c r="AL167" s="700"/>
      <c r="AM167" s="700"/>
      <c r="AN167" s="701"/>
      <c r="AO167" s="701"/>
    </row>
    <row r="168" spans="1:41" ht="12" customHeight="1">
      <c r="A168" s="200" t="s">
        <v>1953</v>
      </c>
      <c r="B168" s="206" t="s">
        <v>1442</v>
      </c>
      <c r="C168" s="197" t="s">
        <v>1563</v>
      </c>
      <c r="D168" s="198"/>
      <c r="E168" s="198"/>
      <c r="F168" s="198"/>
      <c r="G168" s="198"/>
      <c r="H168" s="198"/>
      <c r="I168" s="198"/>
      <c r="J168" s="199"/>
      <c r="K168" s="717" t="s">
        <v>1565</v>
      </c>
      <c r="L168" s="709"/>
      <c r="M168" s="709"/>
      <c r="N168" s="696" t="s">
        <v>1290</v>
      </c>
      <c r="O168" s="697"/>
      <c r="P168" s="698"/>
      <c r="Q168" s="715"/>
      <c r="R168" s="716"/>
      <c r="S168" s="710"/>
      <c r="T168" s="715" t="s">
        <v>1594</v>
      </c>
      <c r="U168" s="716"/>
      <c r="V168" s="716"/>
      <c r="W168" s="715" t="s">
        <v>1265</v>
      </c>
      <c r="X168" s="716"/>
      <c r="Y168" s="710"/>
      <c r="Z168" s="717">
        <v>70</v>
      </c>
      <c r="AA168" s="718"/>
      <c r="AB168" s="717"/>
      <c r="AC168" s="709"/>
      <c r="AD168" s="709"/>
      <c r="AE168" s="709"/>
      <c r="AF168" s="709"/>
      <c r="AG168" s="718"/>
      <c r="AH168" s="197"/>
      <c r="AI168" s="198"/>
      <c r="AJ168" s="198"/>
      <c r="AK168" s="198"/>
      <c r="AL168" s="198"/>
      <c r="AM168" s="198"/>
      <c r="AN168" s="199"/>
      <c r="AO168" s="333">
        <v>25410</v>
      </c>
    </row>
    <row r="169" spans="1:41" ht="12" customHeight="1">
      <c r="A169" s="200" t="s">
        <v>1953</v>
      </c>
      <c r="B169" s="206" t="s">
        <v>1443</v>
      </c>
      <c r="C169" s="197" t="s">
        <v>1564</v>
      </c>
      <c r="D169" s="198"/>
      <c r="E169" s="198"/>
      <c r="F169" s="198"/>
      <c r="G169" s="198"/>
      <c r="H169" s="198"/>
      <c r="I169" s="198"/>
      <c r="J169" s="199"/>
      <c r="K169" s="717" t="s">
        <v>1569</v>
      </c>
      <c r="L169" s="709"/>
      <c r="M169" s="709"/>
      <c r="N169" s="717" t="s">
        <v>1290</v>
      </c>
      <c r="O169" s="709"/>
      <c r="P169" s="718"/>
      <c r="Q169" s="715"/>
      <c r="R169" s="716"/>
      <c r="S169" s="710"/>
      <c r="T169" s="715" t="s">
        <v>1594</v>
      </c>
      <c r="U169" s="716"/>
      <c r="V169" s="716"/>
      <c r="W169" s="715" t="s">
        <v>1265</v>
      </c>
      <c r="X169" s="716"/>
      <c r="Y169" s="710"/>
      <c r="Z169" s="717">
        <v>75</v>
      </c>
      <c r="AA169" s="718"/>
      <c r="AB169" s="717"/>
      <c r="AC169" s="709"/>
      <c r="AD169" s="709"/>
      <c r="AE169" s="709"/>
      <c r="AF169" s="709"/>
      <c r="AG169" s="718"/>
      <c r="AH169" s="197"/>
      <c r="AI169" s="198"/>
      <c r="AJ169" s="198"/>
      <c r="AK169" s="198"/>
      <c r="AL169" s="198"/>
      <c r="AM169" s="198"/>
      <c r="AN169" s="199"/>
      <c r="AO169" s="333">
        <v>28560</v>
      </c>
    </row>
    <row r="170" spans="1:41" ht="12" customHeight="1">
      <c r="A170" s="200" t="s">
        <v>1951</v>
      </c>
      <c r="B170" s="206" t="s">
        <v>147</v>
      </c>
      <c r="C170" s="197" t="s">
        <v>148</v>
      </c>
      <c r="D170" s="198"/>
      <c r="E170" s="198"/>
      <c r="F170" s="198"/>
      <c r="G170" s="198"/>
      <c r="H170" s="198"/>
      <c r="I170" s="198"/>
      <c r="J170" s="199"/>
      <c r="K170" s="717" t="s">
        <v>1593</v>
      </c>
      <c r="L170" s="709"/>
      <c r="M170" s="709"/>
      <c r="N170" s="696">
        <v>220</v>
      </c>
      <c r="O170" s="697"/>
      <c r="P170" s="698"/>
      <c r="Q170" s="715"/>
      <c r="R170" s="716"/>
      <c r="S170" s="710"/>
      <c r="T170" s="715" t="s">
        <v>1594</v>
      </c>
      <c r="U170" s="716"/>
      <c r="V170" s="716"/>
      <c r="W170" s="715"/>
      <c r="X170" s="716"/>
      <c r="Y170" s="710"/>
      <c r="Z170" s="717">
        <v>38</v>
      </c>
      <c r="AA170" s="718"/>
      <c r="AB170" s="717"/>
      <c r="AC170" s="709"/>
      <c r="AD170" s="709"/>
      <c r="AE170" s="709"/>
      <c r="AF170" s="709"/>
      <c r="AG170" s="718"/>
      <c r="AH170" s="197"/>
      <c r="AI170" s="198"/>
      <c r="AJ170" s="198"/>
      <c r="AK170" s="198"/>
      <c r="AL170" s="198"/>
      <c r="AM170" s="198"/>
      <c r="AN170" s="199"/>
      <c r="AO170" s="333">
        <v>9888</v>
      </c>
    </row>
    <row r="171" spans="1:41" ht="12" customHeight="1">
      <c r="A171" s="200" t="s">
        <v>1951</v>
      </c>
      <c r="B171" s="206" t="s">
        <v>149</v>
      </c>
      <c r="C171" s="197" t="s">
        <v>150</v>
      </c>
      <c r="D171" s="198"/>
      <c r="E171" s="198"/>
      <c r="F171" s="198"/>
      <c r="G171" s="198"/>
      <c r="H171" s="198"/>
      <c r="I171" s="198"/>
      <c r="J171" s="199"/>
      <c r="K171" s="717" t="s">
        <v>1593</v>
      </c>
      <c r="L171" s="709"/>
      <c r="M171" s="709"/>
      <c r="N171" s="696" t="s">
        <v>1371</v>
      </c>
      <c r="O171" s="697"/>
      <c r="P171" s="698"/>
      <c r="Q171" s="715"/>
      <c r="R171" s="716"/>
      <c r="S171" s="710"/>
      <c r="T171" s="715" t="s">
        <v>1594</v>
      </c>
      <c r="U171" s="716"/>
      <c r="V171" s="716"/>
      <c r="W171" s="715"/>
      <c r="X171" s="716"/>
      <c r="Y171" s="710"/>
      <c r="Z171" s="717">
        <v>38</v>
      </c>
      <c r="AA171" s="718"/>
      <c r="AB171" s="717"/>
      <c r="AC171" s="709"/>
      <c r="AD171" s="709"/>
      <c r="AE171" s="709"/>
      <c r="AF171" s="709"/>
      <c r="AG171" s="718"/>
      <c r="AH171" s="197"/>
      <c r="AI171" s="198"/>
      <c r="AJ171" s="198"/>
      <c r="AK171" s="198"/>
      <c r="AL171" s="198"/>
      <c r="AM171" s="198"/>
      <c r="AN171" s="199"/>
      <c r="AO171" s="333">
        <v>10310</v>
      </c>
    </row>
    <row r="172" spans="1:41" ht="12" customHeight="1">
      <c r="A172" s="200" t="s">
        <v>1951</v>
      </c>
      <c r="B172" s="206" t="s">
        <v>151</v>
      </c>
      <c r="C172" s="197" t="s">
        <v>152</v>
      </c>
      <c r="D172" s="198"/>
      <c r="E172" s="198"/>
      <c r="F172" s="198"/>
      <c r="G172" s="198"/>
      <c r="H172" s="198"/>
      <c r="I172" s="198"/>
      <c r="J172" s="199"/>
      <c r="K172" s="717" t="s">
        <v>1593</v>
      </c>
      <c r="L172" s="709"/>
      <c r="M172" s="709"/>
      <c r="N172" s="696">
        <v>380</v>
      </c>
      <c r="O172" s="697"/>
      <c r="P172" s="698"/>
      <c r="Q172" s="715"/>
      <c r="R172" s="716"/>
      <c r="S172" s="710"/>
      <c r="T172" s="715" t="s">
        <v>1594</v>
      </c>
      <c r="U172" s="716"/>
      <c r="V172" s="716"/>
      <c r="W172" s="715"/>
      <c r="X172" s="716"/>
      <c r="Y172" s="710"/>
      <c r="Z172" s="717">
        <v>38</v>
      </c>
      <c r="AA172" s="718"/>
      <c r="AB172" s="717"/>
      <c r="AC172" s="709"/>
      <c r="AD172" s="709"/>
      <c r="AE172" s="709"/>
      <c r="AF172" s="709"/>
      <c r="AG172" s="718"/>
      <c r="AH172" s="197"/>
      <c r="AI172" s="198"/>
      <c r="AJ172" s="198"/>
      <c r="AK172" s="198"/>
      <c r="AL172" s="198"/>
      <c r="AM172" s="198"/>
      <c r="AN172" s="199"/>
      <c r="AO172" s="333">
        <v>10187</v>
      </c>
    </row>
    <row r="173" spans="1:41" ht="12" customHeight="1">
      <c r="A173" s="200" t="s">
        <v>1951</v>
      </c>
      <c r="B173" s="206" t="s">
        <v>153</v>
      </c>
      <c r="C173" s="197" t="s">
        <v>154</v>
      </c>
      <c r="D173" s="198"/>
      <c r="E173" s="198"/>
      <c r="F173" s="198"/>
      <c r="G173" s="198"/>
      <c r="H173" s="198"/>
      <c r="I173" s="198"/>
      <c r="J173" s="199"/>
      <c r="K173" s="717" t="s">
        <v>155</v>
      </c>
      <c r="L173" s="709"/>
      <c r="M173" s="709"/>
      <c r="N173" s="696">
        <v>380</v>
      </c>
      <c r="O173" s="697"/>
      <c r="P173" s="698"/>
      <c r="Q173" s="715"/>
      <c r="R173" s="716"/>
      <c r="S173" s="710"/>
      <c r="T173" s="715" t="s">
        <v>1594</v>
      </c>
      <c r="U173" s="716"/>
      <c r="V173" s="716"/>
      <c r="W173" s="715"/>
      <c r="X173" s="716"/>
      <c r="Y173" s="710"/>
      <c r="Z173" s="717">
        <v>70</v>
      </c>
      <c r="AA173" s="718"/>
      <c r="AB173" s="717"/>
      <c r="AC173" s="709"/>
      <c r="AD173" s="709"/>
      <c r="AE173" s="709"/>
      <c r="AF173" s="709"/>
      <c r="AG173" s="718"/>
      <c r="AH173" s="197"/>
      <c r="AI173" s="198"/>
      <c r="AJ173" s="198"/>
      <c r="AK173" s="198"/>
      <c r="AL173" s="198"/>
      <c r="AM173" s="198"/>
      <c r="AN173" s="199"/>
      <c r="AO173" s="333">
        <v>23426</v>
      </c>
    </row>
    <row r="174" spans="1:41" s="319" customFormat="1" ht="15" customHeight="1">
      <c r="A174" s="368"/>
      <c r="B174" s="205" t="s">
        <v>309</v>
      </c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194"/>
      <c r="AM174" s="205"/>
      <c r="AN174" s="205"/>
      <c r="AO174" s="323"/>
    </row>
    <row r="175" spans="1:41" s="321" customFormat="1" ht="11.25" customHeight="1">
      <c r="A175" s="359"/>
      <c r="B175" s="650" t="s">
        <v>1596</v>
      </c>
      <c r="C175" s="675" t="s">
        <v>1598</v>
      </c>
      <c r="D175" s="654"/>
      <c r="E175" s="654"/>
      <c r="F175" s="654"/>
      <c r="G175" s="654"/>
      <c r="H175" s="654"/>
      <c r="I175" s="654"/>
      <c r="J175" s="654"/>
      <c r="K175" s="654"/>
      <c r="L175" s="654"/>
      <c r="M175" s="655"/>
      <c r="N175" s="711" t="s">
        <v>1561</v>
      </c>
      <c r="O175" s="712"/>
      <c r="P175" s="713"/>
      <c r="Q175" s="666" t="s">
        <v>1403</v>
      </c>
      <c r="R175" s="686"/>
      <c r="S175" s="666" t="s">
        <v>310</v>
      </c>
      <c r="T175" s="686"/>
      <c r="U175" s="711" t="s">
        <v>1432</v>
      </c>
      <c r="V175" s="712"/>
      <c r="W175" s="712"/>
      <c r="X175" s="713"/>
      <c r="Y175" s="711" t="s">
        <v>1433</v>
      </c>
      <c r="Z175" s="712"/>
      <c r="AA175" s="712"/>
      <c r="AB175" s="712"/>
      <c r="AC175" s="712"/>
      <c r="AD175" s="713"/>
      <c r="AE175" s="711" t="s">
        <v>1321</v>
      </c>
      <c r="AF175" s="712"/>
      <c r="AG175" s="712"/>
      <c r="AH175" s="343" t="s">
        <v>1577</v>
      </c>
      <c r="AI175" s="293"/>
      <c r="AJ175" s="293"/>
      <c r="AK175" s="293"/>
      <c r="AL175" s="293"/>
      <c r="AM175" s="293"/>
      <c r="AN175" s="344"/>
      <c r="AO175" s="713" t="s">
        <v>1578</v>
      </c>
    </row>
    <row r="176" spans="1:41" s="321" customFormat="1" ht="11.25" customHeight="1">
      <c r="A176" s="360"/>
      <c r="B176" s="651"/>
      <c r="C176" s="676"/>
      <c r="D176" s="656"/>
      <c r="E176" s="656"/>
      <c r="F176" s="656"/>
      <c r="G176" s="656"/>
      <c r="H176" s="656"/>
      <c r="I176" s="656"/>
      <c r="J176" s="656"/>
      <c r="K176" s="656"/>
      <c r="L176" s="656"/>
      <c r="M176" s="657"/>
      <c r="N176" s="714" t="s">
        <v>1302</v>
      </c>
      <c r="O176" s="700"/>
      <c r="P176" s="701"/>
      <c r="Q176" s="682" t="s">
        <v>1391</v>
      </c>
      <c r="R176" s="708"/>
      <c r="S176" s="682" t="s">
        <v>311</v>
      </c>
      <c r="T176" s="708"/>
      <c r="U176" s="714" t="s">
        <v>1402</v>
      </c>
      <c r="V176" s="700"/>
      <c r="W176" s="700"/>
      <c r="X176" s="701"/>
      <c r="Y176" s="714" t="s">
        <v>1303</v>
      </c>
      <c r="Z176" s="700"/>
      <c r="AA176" s="700"/>
      <c r="AB176" s="700"/>
      <c r="AC176" s="700"/>
      <c r="AD176" s="701"/>
      <c r="AE176" s="714" t="s">
        <v>1394</v>
      </c>
      <c r="AF176" s="700"/>
      <c r="AG176" s="700"/>
      <c r="AH176" s="294"/>
      <c r="AI176" s="295"/>
      <c r="AJ176" s="295"/>
      <c r="AK176" s="295"/>
      <c r="AL176" s="295"/>
      <c r="AM176" s="295"/>
      <c r="AN176" s="382"/>
      <c r="AO176" s="701"/>
    </row>
    <row r="177" spans="1:41" ht="12" customHeight="1">
      <c r="A177" s="200" t="s">
        <v>1945</v>
      </c>
      <c r="B177" s="206" t="s">
        <v>630</v>
      </c>
      <c r="C177" s="229" t="s">
        <v>321</v>
      </c>
      <c r="D177" s="242"/>
      <c r="E177" s="242"/>
      <c r="F177" s="242"/>
      <c r="G177" s="242"/>
      <c r="H177" s="242"/>
      <c r="I177" s="242"/>
      <c r="J177" s="242"/>
      <c r="K177" s="341"/>
      <c r="L177" s="341"/>
      <c r="M177" s="342"/>
      <c r="N177" s="716" t="s">
        <v>631</v>
      </c>
      <c r="O177" s="716"/>
      <c r="P177" s="716"/>
      <c r="Q177" s="715" t="s">
        <v>1471</v>
      </c>
      <c r="R177" s="702"/>
      <c r="S177" s="715" t="s">
        <v>923</v>
      </c>
      <c r="T177" s="710"/>
      <c r="U177" s="717" t="s">
        <v>929</v>
      </c>
      <c r="V177" s="709"/>
      <c r="W177" s="709"/>
      <c r="X177" s="718"/>
      <c r="Y177" s="717" t="s">
        <v>633</v>
      </c>
      <c r="Z177" s="709"/>
      <c r="AA177" s="709"/>
      <c r="AB177" s="709"/>
      <c r="AC177" s="709"/>
      <c r="AD177" s="718"/>
      <c r="AE177" s="717">
        <v>11</v>
      </c>
      <c r="AF177" s="709"/>
      <c r="AG177" s="718"/>
      <c r="AH177" s="197"/>
      <c r="AI177" s="198"/>
      <c r="AJ177" s="198"/>
      <c r="AK177" s="198"/>
      <c r="AL177" s="198"/>
      <c r="AM177" s="198"/>
      <c r="AN177" s="199"/>
      <c r="AO177" s="333"/>
    </row>
    <row r="178" spans="1:41" ht="12" customHeight="1">
      <c r="A178" s="200" t="s">
        <v>1953</v>
      </c>
      <c r="B178" s="206" t="s">
        <v>1444</v>
      </c>
      <c r="C178" s="229" t="s">
        <v>1487</v>
      </c>
      <c r="D178" s="242"/>
      <c r="E178" s="242"/>
      <c r="F178" s="242"/>
      <c r="G178" s="242"/>
      <c r="H178" s="242"/>
      <c r="I178" s="242"/>
      <c r="J178" s="242"/>
      <c r="K178" s="341"/>
      <c r="L178" s="341"/>
      <c r="M178" s="342"/>
      <c r="N178" s="716" t="s">
        <v>632</v>
      </c>
      <c r="O178" s="716"/>
      <c r="P178" s="716"/>
      <c r="Q178" s="715" t="s">
        <v>1471</v>
      </c>
      <c r="R178" s="702"/>
      <c r="S178" s="715" t="s">
        <v>901</v>
      </c>
      <c r="T178" s="710"/>
      <c r="U178" s="717" t="s">
        <v>1581</v>
      </c>
      <c r="V178" s="709"/>
      <c r="W178" s="709"/>
      <c r="X178" s="718"/>
      <c r="Y178" s="717" t="s">
        <v>1582</v>
      </c>
      <c r="Z178" s="709"/>
      <c r="AA178" s="709"/>
      <c r="AB178" s="709"/>
      <c r="AC178" s="709"/>
      <c r="AD178" s="718"/>
      <c r="AE178" s="717">
        <v>12</v>
      </c>
      <c r="AF178" s="709"/>
      <c r="AG178" s="718"/>
      <c r="AH178" s="197"/>
      <c r="AI178" s="198"/>
      <c r="AJ178" s="198"/>
      <c r="AK178" s="198"/>
      <c r="AL178" s="198"/>
      <c r="AM178" s="198"/>
      <c r="AN178" s="199"/>
      <c r="AO178" s="346">
        <v>20055</v>
      </c>
    </row>
    <row r="179" spans="1:41" ht="12" customHeight="1">
      <c r="A179" s="384" t="s">
        <v>1676</v>
      </c>
      <c r="B179" s="206"/>
      <c r="C179" s="229" t="s">
        <v>315</v>
      </c>
      <c r="D179" s="242"/>
      <c r="E179" s="242"/>
      <c r="F179" s="242"/>
      <c r="G179" s="242"/>
      <c r="H179" s="242"/>
      <c r="I179" s="242"/>
      <c r="J179" s="242"/>
      <c r="K179" s="341"/>
      <c r="L179" s="341"/>
      <c r="M179" s="342"/>
      <c r="N179" s="716" t="s">
        <v>632</v>
      </c>
      <c r="O179" s="716"/>
      <c r="P179" s="716"/>
      <c r="Q179" s="715" t="s">
        <v>1542</v>
      </c>
      <c r="R179" s="702"/>
      <c r="S179" s="715" t="s">
        <v>901</v>
      </c>
      <c r="T179" s="710"/>
      <c r="U179" s="717" t="s">
        <v>1355</v>
      </c>
      <c r="V179" s="709"/>
      <c r="W179" s="709"/>
      <c r="X179" s="718"/>
      <c r="Y179" s="717" t="s">
        <v>1582</v>
      </c>
      <c r="Z179" s="709"/>
      <c r="AA179" s="709"/>
      <c r="AB179" s="709"/>
      <c r="AC179" s="709"/>
      <c r="AD179" s="718"/>
      <c r="AE179" s="717">
        <v>20</v>
      </c>
      <c r="AF179" s="709"/>
      <c r="AG179" s="718"/>
      <c r="AH179" s="197" t="s">
        <v>312</v>
      </c>
      <c r="AI179" s="198"/>
      <c r="AJ179" s="198"/>
      <c r="AK179" s="198"/>
      <c r="AL179" s="198"/>
      <c r="AM179" s="198"/>
      <c r="AN179" s="199"/>
      <c r="AO179" s="333">
        <v>18344</v>
      </c>
    </row>
    <row r="180" spans="1:41" ht="12" customHeight="1">
      <c r="A180" s="384" t="s">
        <v>1676</v>
      </c>
      <c r="B180" s="206"/>
      <c r="C180" s="229" t="s">
        <v>332</v>
      </c>
      <c r="D180" s="242"/>
      <c r="E180" s="242"/>
      <c r="F180" s="242"/>
      <c r="G180" s="242"/>
      <c r="H180" s="242"/>
      <c r="I180" s="242"/>
      <c r="J180" s="242"/>
      <c r="K180" s="341"/>
      <c r="L180" s="341"/>
      <c r="M180" s="342"/>
      <c r="N180" s="716" t="s">
        <v>632</v>
      </c>
      <c r="O180" s="716"/>
      <c r="P180" s="716"/>
      <c r="Q180" s="715" t="s">
        <v>1475</v>
      </c>
      <c r="R180" s="702"/>
      <c r="S180" s="715" t="s">
        <v>901</v>
      </c>
      <c r="T180" s="710"/>
      <c r="U180" s="717" t="s">
        <v>333</v>
      </c>
      <c r="V180" s="709"/>
      <c r="W180" s="709"/>
      <c r="X180" s="718"/>
      <c r="Y180" s="717" t="s">
        <v>573</v>
      </c>
      <c r="Z180" s="709"/>
      <c r="AA180" s="709"/>
      <c r="AB180" s="709"/>
      <c r="AC180" s="709"/>
      <c r="AD180" s="718"/>
      <c r="AE180" s="717" t="s">
        <v>334</v>
      </c>
      <c r="AF180" s="709"/>
      <c r="AG180" s="718"/>
      <c r="AH180" s="197" t="s">
        <v>335</v>
      </c>
      <c r="AI180" s="198"/>
      <c r="AJ180" s="198"/>
      <c r="AK180" s="198"/>
      <c r="AL180" s="198"/>
      <c r="AM180" s="198"/>
      <c r="AN180" s="199"/>
      <c r="AO180" s="333">
        <v>31760</v>
      </c>
    </row>
    <row r="181" spans="1:41" ht="12" customHeight="1">
      <c r="A181" s="384" t="s">
        <v>1676</v>
      </c>
      <c r="B181" s="206"/>
      <c r="C181" s="229" t="s">
        <v>316</v>
      </c>
      <c r="D181" s="242"/>
      <c r="E181" s="242"/>
      <c r="F181" s="242"/>
      <c r="G181" s="242"/>
      <c r="H181" s="242"/>
      <c r="I181" s="242"/>
      <c r="J181" s="242"/>
      <c r="K181" s="341"/>
      <c r="L181" s="341"/>
      <c r="M181" s="342"/>
      <c r="N181" s="716" t="s">
        <v>635</v>
      </c>
      <c r="O181" s="716"/>
      <c r="P181" s="716"/>
      <c r="Q181" s="715" t="s">
        <v>1542</v>
      </c>
      <c r="R181" s="702"/>
      <c r="S181" s="715" t="s">
        <v>901</v>
      </c>
      <c r="T181" s="710"/>
      <c r="U181" s="717" t="s">
        <v>1355</v>
      </c>
      <c r="V181" s="709"/>
      <c r="W181" s="709"/>
      <c r="X181" s="718"/>
      <c r="Y181" s="717" t="s">
        <v>1582</v>
      </c>
      <c r="Z181" s="709"/>
      <c r="AA181" s="709"/>
      <c r="AB181" s="709"/>
      <c r="AC181" s="709"/>
      <c r="AD181" s="718"/>
      <c r="AE181" s="717">
        <v>17</v>
      </c>
      <c r="AF181" s="709"/>
      <c r="AG181" s="718"/>
      <c r="AH181" s="197" t="s">
        <v>313</v>
      </c>
      <c r="AI181" s="198"/>
      <c r="AJ181" s="198"/>
      <c r="AK181" s="198"/>
      <c r="AL181" s="198"/>
      <c r="AM181" s="198"/>
      <c r="AN181" s="199"/>
      <c r="AO181" s="333">
        <v>17344</v>
      </c>
    </row>
    <row r="182" spans="1:41" ht="12" customHeight="1">
      <c r="A182" s="384" t="s">
        <v>1676</v>
      </c>
      <c r="B182" s="206"/>
      <c r="C182" s="229" t="s">
        <v>329</v>
      </c>
      <c r="D182" s="242"/>
      <c r="E182" s="242"/>
      <c r="F182" s="242"/>
      <c r="G182" s="242"/>
      <c r="H182" s="242"/>
      <c r="I182" s="242"/>
      <c r="J182" s="242"/>
      <c r="K182" s="341"/>
      <c r="L182" s="341"/>
      <c r="M182" s="342"/>
      <c r="N182" s="716" t="s">
        <v>635</v>
      </c>
      <c r="O182" s="716"/>
      <c r="P182" s="716"/>
      <c r="Q182" s="715" t="s">
        <v>1542</v>
      </c>
      <c r="R182" s="702"/>
      <c r="S182" s="715" t="s">
        <v>901</v>
      </c>
      <c r="T182" s="710"/>
      <c r="U182" s="715" t="s">
        <v>330</v>
      </c>
      <c r="V182" s="716"/>
      <c r="W182" s="716"/>
      <c r="X182" s="710"/>
      <c r="Y182" s="717" t="s">
        <v>573</v>
      </c>
      <c r="Z182" s="709"/>
      <c r="AA182" s="709"/>
      <c r="AB182" s="709"/>
      <c r="AC182" s="709"/>
      <c r="AD182" s="718"/>
      <c r="AE182" s="717">
        <v>11</v>
      </c>
      <c r="AF182" s="709"/>
      <c r="AG182" s="718"/>
      <c r="AH182" s="197" t="s">
        <v>331</v>
      </c>
      <c r="AI182" s="198"/>
      <c r="AJ182" s="198"/>
      <c r="AK182" s="198"/>
      <c r="AL182" s="198"/>
      <c r="AM182" s="198"/>
      <c r="AN182" s="199"/>
      <c r="AO182" s="333">
        <v>21718</v>
      </c>
    </row>
    <row r="183" spans="1:41" ht="12" customHeight="1">
      <c r="A183" s="200" t="s">
        <v>1945</v>
      </c>
      <c r="B183" s="206" t="s">
        <v>634</v>
      </c>
      <c r="C183" s="229" t="s">
        <v>322</v>
      </c>
      <c r="D183" s="242"/>
      <c r="E183" s="242"/>
      <c r="F183" s="242"/>
      <c r="G183" s="242"/>
      <c r="H183" s="242"/>
      <c r="I183" s="242"/>
      <c r="J183" s="242"/>
      <c r="K183" s="341"/>
      <c r="L183" s="341"/>
      <c r="M183" s="342"/>
      <c r="N183" s="716" t="s">
        <v>635</v>
      </c>
      <c r="O183" s="716"/>
      <c r="P183" s="716"/>
      <c r="Q183" s="715" t="s">
        <v>1471</v>
      </c>
      <c r="R183" s="702"/>
      <c r="S183" s="715" t="s">
        <v>923</v>
      </c>
      <c r="T183" s="710"/>
      <c r="U183" s="717" t="s">
        <v>54</v>
      </c>
      <c r="V183" s="709"/>
      <c r="W183" s="709"/>
      <c r="X183" s="718"/>
      <c r="Y183" s="717" t="s">
        <v>636</v>
      </c>
      <c r="Z183" s="709"/>
      <c r="AA183" s="709"/>
      <c r="AB183" s="709"/>
      <c r="AC183" s="709"/>
      <c r="AD183" s="718"/>
      <c r="AE183" s="717">
        <v>15</v>
      </c>
      <c r="AF183" s="709"/>
      <c r="AG183" s="718"/>
      <c r="AH183" s="197"/>
      <c r="AI183" s="198"/>
      <c r="AJ183" s="198"/>
      <c r="AK183" s="198"/>
      <c r="AL183" s="198"/>
      <c r="AM183" s="198"/>
      <c r="AN183" s="199"/>
      <c r="AO183" s="333"/>
    </row>
    <row r="184" spans="1:41" ht="12" customHeight="1">
      <c r="A184" s="200" t="s">
        <v>1953</v>
      </c>
      <c r="B184" s="206" t="s">
        <v>1445</v>
      </c>
      <c r="C184" s="229" t="s">
        <v>1635</v>
      </c>
      <c r="D184" s="242"/>
      <c r="E184" s="242"/>
      <c r="F184" s="242"/>
      <c r="G184" s="242"/>
      <c r="H184" s="242"/>
      <c r="I184" s="242"/>
      <c r="J184" s="242"/>
      <c r="K184" s="341"/>
      <c r="L184" s="341"/>
      <c r="M184" s="342"/>
      <c r="N184" s="716" t="s">
        <v>1356</v>
      </c>
      <c r="O184" s="716"/>
      <c r="P184" s="716"/>
      <c r="Q184" s="715" t="s">
        <v>1471</v>
      </c>
      <c r="R184" s="702"/>
      <c r="S184" s="715" t="s">
        <v>901</v>
      </c>
      <c r="T184" s="710"/>
      <c r="U184" s="717" t="s">
        <v>1355</v>
      </c>
      <c r="V184" s="709"/>
      <c r="W184" s="709"/>
      <c r="X184" s="718"/>
      <c r="Y184" s="717" t="s">
        <v>1247</v>
      </c>
      <c r="Z184" s="709"/>
      <c r="AA184" s="709"/>
      <c r="AB184" s="709"/>
      <c r="AC184" s="709"/>
      <c r="AD184" s="718"/>
      <c r="AE184" s="717">
        <v>3.5</v>
      </c>
      <c r="AF184" s="709"/>
      <c r="AG184" s="718"/>
      <c r="AH184" s="197" t="s">
        <v>1368</v>
      </c>
      <c r="AI184" s="198"/>
      <c r="AJ184" s="198"/>
      <c r="AK184" s="198"/>
      <c r="AL184" s="198"/>
      <c r="AM184" s="198"/>
      <c r="AN184" s="199"/>
      <c r="AO184" s="346">
        <v>26040</v>
      </c>
    </row>
    <row r="185" spans="1:41" ht="12" customHeight="1">
      <c r="A185" s="384" t="s">
        <v>1676</v>
      </c>
      <c r="B185" s="206"/>
      <c r="C185" s="229" t="s">
        <v>314</v>
      </c>
      <c r="D185" s="242"/>
      <c r="E185" s="242"/>
      <c r="F185" s="242"/>
      <c r="G185" s="242"/>
      <c r="H185" s="242"/>
      <c r="I185" s="242"/>
      <c r="J185" s="242"/>
      <c r="K185" s="341"/>
      <c r="L185" s="341"/>
      <c r="M185" s="342"/>
      <c r="N185" s="716" t="s">
        <v>1356</v>
      </c>
      <c r="O185" s="716"/>
      <c r="P185" s="716"/>
      <c r="Q185" s="715"/>
      <c r="R185" s="702"/>
      <c r="S185" s="715"/>
      <c r="T185" s="710"/>
      <c r="U185" s="717"/>
      <c r="V185" s="709"/>
      <c r="W185" s="709"/>
      <c r="X185" s="718"/>
      <c r="Y185" s="717"/>
      <c r="Z185" s="709"/>
      <c r="AA185" s="709"/>
      <c r="AB185" s="709"/>
      <c r="AC185" s="709"/>
      <c r="AD185" s="718"/>
      <c r="AE185" s="717"/>
      <c r="AF185" s="709"/>
      <c r="AG185" s="718"/>
      <c r="AH185" s="197"/>
      <c r="AI185" s="198"/>
      <c r="AJ185" s="198"/>
      <c r="AK185" s="198"/>
      <c r="AL185" s="198"/>
      <c r="AM185" s="198"/>
      <c r="AN185" s="199"/>
      <c r="AO185" s="333">
        <v>44018</v>
      </c>
    </row>
    <row r="186" spans="1:41" ht="12" customHeight="1">
      <c r="A186" s="384" t="s">
        <v>1676</v>
      </c>
      <c r="B186" s="206"/>
      <c r="C186" s="229" t="s">
        <v>320</v>
      </c>
      <c r="D186" s="242"/>
      <c r="E186" s="242"/>
      <c r="F186" s="242"/>
      <c r="G186" s="242"/>
      <c r="H186" s="242"/>
      <c r="I186" s="242"/>
      <c r="J186" s="242"/>
      <c r="K186" s="341"/>
      <c r="L186" s="341"/>
      <c r="M186" s="342"/>
      <c r="N186" s="716" t="s">
        <v>1356</v>
      </c>
      <c r="O186" s="716"/>
      <c r="P186" s="716"/>
      <c r="Q186" s="715" t="s">
        <v>1542</v>
      </c>
      <c r="R186" s="702"/>
      <c r="S186" s="715" t="s">
        <v>901</v>
      </c>
      <c r="T186" s="710"/>
      <c r="U186" s="715" t="s">
        <v>318</v>
      </c>
      <c r="V186" s="716"/>
      <c r="W186" s="716"/>
      <c r="X186" s="710"/>
      <c r="Y186" s="717" t="s">
        <v>319</v>
      </c>
      <c r="Z186" s="709"/>
      <c r="AA186" s="709"/>
      <c r="AB186" s="709"/>
      <c r="AC186" s="709"/>
      <c r="AD186" s="718"/>
      <c r="AE186" s="717"/>
      <c r="AF186" s="709"/>
      <c r="AG186" s="718"/>
      <c r="AH186" s="197" t="s">
        <v>313</v>
      </c>
      <c r="AI186" s="198"/>
      <c r="AJ186" s="198"/>
      <c r="AK186" s="198"/>
      <c r="AL186" s="198"/>
      <c r="AM186" s="198"/>
      <c r="AN186" s="199"/>
      <c r="AO186" s="333">
        <v>19848</v>
      </c>
    </row>
    <row r="187" spans="1:41" ht="12" customHeight="1">
      <c r="A187" s="384" t="s">
        <v>1676</v>
      </c>
      <c r="B187" s="206"/>
      <c r="C187" s="229" t="s">
        <v>336</v>
      </c>
      <c r="D187" s="242"/>
      <c r="E187" s="242"/>
      <c r="F187" s="242"/>
      <c r="G187" s="242"/>
      <c r="H187" s="242"/>
      <c r="I187" s="242"/>
      <c r="J187" s="242"/>
      <c r="K187" s="341"/>
      <c r="L187" s="341"/>
      <c r="M187" s="342"/>
      <c r="N187" s="716" t="s">
        <v>1356</v>
      </c>
      <c r="O187" s="716"/>
      <c r="P187" s="716"/>
      <c r="Q187" s="715" t="s">
        <v>1542</v>
      </c>
      <c r="R187" s="702"/>
      <c r="S187" s="715" t="s">
        <v>901</v>
      </c>
      <c r="T187" s="710"/>
      <c r="U187" s="715" t="s">
        <v>318</v>
      </c>
      <c r="V187" s="716"/>
      <c r="W187" s="716"/>
      <c r="X187" s="710"/>
      <c r="Y187" s="717" t="s">
        <v>319</v>
      </c>
      <c r="Z187" s="709"/>
      <c r="AA187" s="709"/>
      <c r="AB187" s="709"/>
      <c r="AC187" s="709"/>
      <c r="AD187" s="718"/>
      <c r="AE187" s="717"/>
      <c r="AF187" s="709"/>
      <c r="AG187" s="718"/>
      <c r="AH187" s="197" t="s">
        <v>313</v>
      </c>
      <c r="AI187" s="198"/>
      <c r="AJ187" s="198"/>
      <c r="AK187" s="198"/>
      <c r="AL187" s="198"/>
      <c r="AM187" s="198"/>
      <c r="AN187" s="199"/>
      <c r="AO187" s="333">
        <v>36083</v>
      </c>
    </row>
    <row r="188" spans="1:41" ht="12" customHeight="1">
      <c r="A188" s="384" t="s">
        <v>1676</v>
      </c>
      <c r="B188" s="206"/>
      <c r="C188" s="229" t="s">
        <v>324</v>
      </c>
      <c r="D188" s="242"/>
      <c r="E188" s="242"/>
      <c r="F188" s="242"/>
      <c r="G188" s="242"/>
      <c r="H188" s="242"/>
      <c r="I188" s="242"/>
      <c r="J188" s="242"/>
      <c r="K188" s="341"/>
      <c r="L188" s="341"/>
      <c r="M188" s="342"/>
      <c r="N188" s="716" t="s">
        <v>1356</v>
      </c>
      <c r="O188" s="716"/>
      <c r="P188" s="716"/>
      <c r="Q188" s="715"/>
      <c r="R188" s="702"/>
      <c r="S188" s="715"/>
      <c r="T188" s="710"/>
      <c r="U188" s="715"/>
      <c r="V188" s="716"/>
      <c r="W188" s="716"/>
      <c r="X188" s="710"/>
      <c r="Y188" s="717"/>
      <c r="Z188" s="709"/>
      <c r="AA188" s="709"/>
      <c r="AB188" s="709"/>
      <c r="AC188" s="709"/>
      <c r="AD188" s="718"/>
      <c r="AE188" s="717"/>
      <c r="AF188" s="709"/>
      <c r="AG188" s="718"/>
      <c r="AH188" s="197" t="s">
        <v>323</v>
      </c>
      <c r="AI188" s="198"/>
      <c r="AJ188" s="198"/>
      <c r="AK188" s="198"/>
      <c r="AL188" s="198"/>
      <c r="AM188" s="198"/>
      <c r="AN188" s="199"/>
      <c r="AO188" s="333">
        <v>19848</v>
      </c>
    </row>
    <row r="189" spans="1:41" ht="12" customHeight="1">
      <c r="A189" s="384" t="s">
        <v>1676</v>
      </c>
      <c r="B189" s="206"/>
      <c r="C189" s="229" t="s">
        <v>325</v>
      </c>
      <c r="D189" s="242"/>
      <c r="E189" s="242"/>
      <c r="F189" s="242"/>
      <c r="G189" s="242"/>
      <c r="H189" s="242"/>
      <c r="I189" s="242"/>
      <c r="J189" s="242"/>
      <c r="K189" s="341"/>
      <c r="L189" s="341"/>
      <c r="M189" s="342"/>
      <c r="N189" s="716" t="s">
        <v>1356</v>
      </c>
      <c r="O189" s="716"/>
      <c r="P189" s="716"/>
      <c r="Q189" s="715" t="s">
        <v>1542</v>
      </c>
      <c r="R189" s="702"/>
      <c r="S189" s="715" t="s">
        <v>901</v>
      </c>
      <c r="T189" s="710"/>
      <c r="U189" s="715" t="s">
        <v>326</v>
      </c>
      <c r="V189" s="716"/>
      <c r="W189" s="716"/>
      <c r="X189" s="710"/>
      <c r="Y189" s="717" t="s">
        <v>327</v>
      </c>
      <c r="Z189" s="709"/>
      <c r="AA189" s="709"/>
      <c r="AB189" s="709"/>
      <c r="AC189" s="709"/>
      <c r="AD189" s="718"/>
      <c r="AE189" s="717">
        <v>17</v>
      </c>
      <c r="AF189" s="709"/>
      <c r="AG189" s="718"/>
      <c r="AH189" s="197" t="s">
        <v>328</v>
      </c>
      <c r="AI189" s="198"/>
      <c r="AJ189" s="198"/>
      <c r="AK189" s="198"/>
      <c r="AL189" s="198"/>
      <c r="AM189" s="198"/>
      <c r="AN189" s="199"/>
      <c r="AO189" s="333">
        <v>70054</v>
      </c>
    </row>
    <row r="190" spans="1:41" ht="12" customHeight="1">
      <c r="A190" s="384" t="s">
        <v>1676</v>
      </c>
      <c r="B190" s="206"/>
      <c r="C190" s="229" t="s">
        <v>353</v>
      </c>
      <c r="D190" s="242"/>
      <c r="E190" s="242"/>
      <c r="F190" s="242"/>
      <c r="G190" s="242"/>
      <c r="H190" s="242"/>
      <c r="I190" s="242"/>
      <c r="J190" s="242"/>
      <c r="K190" s="341"/>
      <c r="L190" s="341"/>
      <c r="M190" s="342"/>
      <c r="N190" s="716" t="s">
        <v>1356</v>
      </c>
      <c r="O190" s="716"/>
      <c r="P190" s="716"/>
      <c r="Q190" s="715"/>
      <c r="R190" s="702"/>
      <c r="S190" s="715"/>
      <c r="T190" s="710"/>
      <c r="U190" s="715"/>
      <c r="V190" s="716"/>
      <c r="W190" s="716"/>
      <c r="X190" s="710"/>
      <c r="Y190" s="717"/>
      <c r="Z190" s="709"/>
      <c r="AA190" s="709"/>
      <c r="AB190" s="709"/>
      <c r="AC190" s="709"/>
      <c r="AD190" s="718"/>
      <c r="AE190" s="717"/>
      <c r="AF190" s="709"/>
      <c r="AG190" s="718"/>
      <c r="AH190" s="197"/>
      <c r="AI190" s="198"/>
      <c r="AJ190" s="198"/>
      <c r="AK190" s="198"/>
      <c r="AL190" s="198"/>
      <c r="AM190" s="198"/>
      <c r="AN190" s="199"/>
      <c r="AO190" s="333">
        <v>31733</v>
      </c>
    </row>
    <row r="191" spans="1:41" ht="12" customHeight="1">
      <c r="A191" s="200" t="s">
        <v>1953</v>
      </c>
      <c r="B191" s="206" t="s">
        <v>1446</v>
      </c>
      <c r="C191" s="229" t="s">
        <v>1284</v>
      </c>
      <c r="D191" s="242"/>
      <c r="E191" s="242"/>
      <c r="F191" s="242"/>
      <c r="G191" s="242"/>
      <c r="H191" s="242"/>
      <c r="I191" s="242"/>
      <c r="J191" s="242"/>
      <c r="K191" s="341"/>
      <c r="L191" s="341"/>
      <c r="M191" s="342"/>
      <c r="N191" s="716">
        <v>500</v>
      </c>
      <c r="O191" s="716"/>
      <c r="P191" s="716"/>
      <c r="Q191" s="715" t="s">
        <v>1471</v>
      </c>
      <c r="R191" s="702"/>
      <c r="S191" s="715" t="s">
        <v>901</v>
      </c>
      <c r="T191" s="710"/>
      <c r="U191" s="717" t="s">
        <v>1355</v>
      </c>
      <c r="V191" s="709"/>
      <c r="W191" s="709"/>
      <c r="X191" s="718"/>
      <c r="Y191" s="717" t="s">
        <v>1247</v>
      </c>
      <c r="Z191" s="709"/>
      <c r="AA191" s="709"/>
      <c r="AB191" s="709"/>
      <c r="AC191" s="709"/>
      <c r="AD191" s="718"/>
      <c r="AE191" s="717">
        <v>15</v>
      </c>
      <c r="AF191" s="709"/>
      <c r="AG191" s="718"/>
      <c r="AH191" s="197" t="s">
        <v>1368</v>
      </c>
      <c r="AI191" s="198"/>
      <c r="AJ191" s="198"/>
      <c r="AK191" s="198"/>
      <c r="AL191" s="198"/>
      <c r="AM191" s="198"/>
      <c r="AN191" s="199"/>
      <c r="AO191" s="346">
        <v>25515</v>
      </c>
    </row>
    <row r="192" spans="1:41" ht="12" customHeight="1">
      <c r="A192" s="384" t="s">
        <v>1676</v>
      </c>
      <c r="B192" s="206"/>
      <c r="C192" s="229" t="s">
        <v>337</v>
      </c>
      <c r="D192" s="242"/>
      <c r="E192" s="242"/>
      <c r="F192" s="242"/>
      <c r="G192" s="242"/>
      <c r="H192" s="242"/>
      <c r="I192" s="242"/>
      <c r="J192" s="242"/>
      <c r="K192" s="341"/>
      <c r="L192" s="341"/>
      <c r="M192" s="342"/>
      <c r="N192" s="716" t="s">
        <v>338</v>
      </c>
      <c r="O192" s="716"/>
      <c r="P192" s="716"/>
      <c r="Q192" s="715" t="s">
        <v>1542</v>
      </c>
      <c r="R192" s="702"/>
      <c r="S192" s="715" t="s">
        <v>921</v>
      </c>
      <c r="T192" s="710"/>
      <c r="U192" s="717" t="s">
        <v>339</v>
      </c>
      <c r="V192" s="709"/>
      <c r="W192" s="709"/>
      <c r="X192" s="718"/>
      <c r="Y192" s="717" t="s">
        <v>340</v>
      </c>
      <c r="Z192" s="709"/>
      <c r="AA192" s="709"/>
      <c r="AB192" s="709"/>
      <c r="AC192" s="709"/>
      <c r="AD192" s="718"/>
      <c r="AE192" s="717">
        <v>18</v>
      </c>
      <c r="AF192" s="709"/>
      <c r="AG192" s="718"/>
      <c r="AH192" s="197" t="s">
        <v>312</v>
      </c>
      <c r="AI192" s="198"/>
      <c r="AJ192" s="198"/>
      <c r="AK192" s="198"/>
      <c r="AL192" s="198"/>
      <c r="AM192" s="198"/>
      <c r="AN192" s="199"/>
      <c r="AO192" s="346">
        <v>36203</v>
      </c>
    </row>
    <row r="193" spans="1:41" ht="12" customHeight="1">
      <c r="A193" s="384" t="s">
        <v>1676</v>
      </c>
      <c r="B193" s="206"/>
      <c r="C193" s="229" t="s">
        <v>341</v>
      </c>
      <c r="D193" s="242"/>
      <c r="E193" s="242"/>
      <c r="F193" s="242"/>
      <c r="G193" s="242"/>
      <c r="H193" s="242"/>
      <c r="I193" s="242"/>
      <c r="J193" s="242"/>
      <c r="K193" s="341"/>
      <c r="L193" s="341"/>
      <c r="M193" s="342"/>
      <c r="N193" s="716" t="s">
        <v>338</v>
      </c>
      <c r="O193" s="716"/>
      <c r="P193" s="716"/>
      <c r="Q193" s="715" t="s">
        <v>1290</v>
      </c>
      <c r="R193" s="702"/>
      <c r="S193" s="715" t="s">
        <v>921</v>
      </c>
      <c r="T193" s="710"/>
      <c r="U193" s="717" t="s">
        <v>1581</v>
      </c>
      <c r="V193" s="709"/>
      <c r="W193" s="709"/>
      <c r="X193" s="718"/>
      <c r="Y193" s="717" t="s">
        <v>340</v>
      </c>
      <c r="Z193" s="709"/>
      <c r="AA193" s="709"/>
      <c r="AB193" s="709"/>
      <c r="AC193" s="709"/>
      <c r="AD193" s="718"/>
      <c r="AE193" s="717">
        <v>26</v>
      </c>
      <c r="AF193" s="709"/>
      <c r="AG193" s="718"/>
      <c r="AH193" s="197" t="s">
        <v>342</v>
      </c>
      <c r="AI193" s="198"/>
      <c r="AJ193" s="198"/>
      <c r="AK193" s="198"/>
      <c r="AL193" s="198"/>
      <c r="AM193" s="198"/>
      <c r="AN193" s="199"/>
      <c r="AO193" s="346">
        <v>37776</v>
      </c>
    </row>
    <row r="194" spans="1:41" ht="12" customHeight="1">
      <c r="A194" s="384" t="s">
        <v>1676</v>
      </c>
      <c r="B194" s="206"/>
      <c r="C194" s="229" t="s">
        <v>354</v>
      </c>
      <c r="D194" s="242"/>
      <c r="E194" s="242"/>
      <c r="F194" s="242"/>
      <c r="G194" s="242"/>
      <c r="H194" s="242"/>
      <c r="I194" s="242"/>
      <c r="J194" s="242"/>
      <c r="K194" s="341"/>
      <c r="L194" s="341"/>
      <c r="M194" s="342"/>
      <c r="N194" s="716"/>
      <c r="O194" s="716"/>
      <c r="P194" s="716"/>
      <c r="Q194" s="715"/>
      <c r="R194" s="702"/>
      <c r="S194" s="715"/>
      <c r="T194" s="710"/>
      <c r="U194" s="717"/>
      <c r="V194" s="709"/>
      <c r="W194" s="709"/>
      <c r="X194" s="718"/>
      <c r="Y194" s="717"/>
      <c r="Z194" s="709"/>
      <c r="AA194" s="709"/>
      <c r="AB194" s="709"/>
      <c r="AC194" s="709"/>
      <c r="AD194" s="718"/>
      <c r="AE194" s="717"/>
      <c r="AF194" s="709"/>
      <c r="AG194" s="718"/>
      <c r="AH194" s="197"/>
      <c r="AI194" s="198"/>
      <c r="AJ194" s="198"/>
      <c r="AK194" s="198"/>
      <c r="AL194" s="198"/>
      <c r="AM194" s="198"/>
      <c r="AN194" s="199"/>
      <c r="AO194" s="346">
        <v>24634</v>
      </c>
    </row>
    <row r="195" spans="1:41" s="319" customFormat="1" ht="15" customHeight="1">
      <c r="A195" s="368"/>
      <c r="B195" s="205" t="s">
        <v>1266</v>
      </c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194"/>
      <c r="AM195" s="205"/>
      <c r="AN195" s="205"/>
      <c r="AO195" s="323"/>
    </row>
    <row r="196" spans="1:41" s="321" customFormat="1" ht="11.25" customHeight="1">
      <c r="A196" s="359"/>
      <c r="B196" s="650" t="s">
        <v>1596</v>
      </c>
      <c r="C196" s="675" t="s">
        <v>1598</v>
      </c>
      <c r="D196" s="654"/>
      <c r="E196" s="654"/>
      <c r="F196" s="654"/>
      <c r="G196" s="654"/>
      <c r="H196" s="654"/>
      <c r="I196" s="654"/>
      <c r="J196" s="655"/>
      <c r="K196" s="711" t="s">
        <v>1561</v>
      </c>
      <c r="L196" s="712"/>
      <c r="M196" s="713"/>
      <c r="N196" s="666" t="s">
        <v>1403</v>
      </c>
      <c r="O196" s="686"/>
      <c r="P196" s="666" t="s">
        <v>1450</v>
      </c>
      <c r="Q196" s="686"/>
      <c r="R196" s="666" t="s">
        <v>1481</v>
      </c>
      <c r="S196" s="685"/>
      <c r="T196" s="686"/>
      <c r="U196" s="711" t="s">
        <v>1432</v>
      </c>
      <c r="V196" s="712"/>
      <c r="W196" s="712"/>
      <c r="X196" s="713"/>
      <c r="Y196" s="711" t="s">
        <v>1433</v>
      </c>
      <c r="Z196" s="712"/>
      <c r="AA196" s="712"/>
      <c r="AB196" s="713"/>
      <c r="AC196" s="711" t="s">
        <v>1321</v>
      </c>
      <c r="AD196" s="712"/>
      <c r="AE196" s="712"/>
      <c r="AF196" s="711" t="s">
        <v>1577</v>
      </c>
      <c r="AG196" s="712"/>
      <c r="AH196" s="712"/>
      <c r="AI196" s="712"/>
      <c r="AJ196" s="712"/>
      <c r="AK196" s="712"/>
      <c r="AL196" s="712"/>
      <c r="AM196" s="712"/>
      <c r="AN196" s="713"/>
      <c r="AO196" s="713" t="s">
        <v>1578</v>
      </c>
    </row>
    <row r="197" spans="1:41" s="321" customFormat="1" ht="11.25" customHeight="1">
      <c r="A197" s="360"/>
      <c r="B197" s="651"/>
      <c r="C197" s="676"/>
      <c r="D197" s="656"/>
      <c r="E197" s="656"/>
      <c r="F197" s="656"/>
      <c r="G197" s="656"/>
      <c r="H197" s="656"/>
      <c r="I197" s="656"/>
      <c r="J197" s="657"/>
      <c r="K197" s="714" t="s">
        <v>1302</v>
      </c>
      <c r="L197" s="700"/>
      <c r="M197" s="701"/>
      <c r="N197" s="682" t="s">
        <v>1391</v>
      </c>
      <c r="O197" s="708"/>
      <c r="P197" s="682" t="s">
        <v>861</v>
      </c>
      <c r="Q197" s="708"/>
      <c r="R197" s="682"/>
      <c r="S197" s="707"/>
      <c r="T197" s="708"/>
      <c r="U197" s="714" t="s">
        <v>1402</v>
      </c>
      <c r="V197" s="700"/>
      <c r="W197" s="700"/>
      <c r="X197" s="701"/>
      <c r="Y197" s="714" t="s">
        <v>1303</v>
      </c>
      <c r="Z197" s="700"/>
      <c r="AA197" s="700"/>
      <c r="AB197" s="701"/>
      <c r="AC197" s="714" t="s">
        <v>1394</v>
      </c>
      <c r="AD197" s="700"/>
      <c r="AE197" s="700"/>
      <c r="AF197" s="714"/>
      <c r="AG197" s="700"/>
      <c r="AH197" s="700"/>
      <c r="AI197" s="700"/>
      <c r="AJ197" s="700"/>
      <c r="AK197" s="700"/>
      <c r="AL197" s="700"/>
      <c r="AM197" s="700"/>
      <c r="AN197" s="701"/>
      <c r="AO197" s="701"/>
    </row>
    <row r="198" spans="1:41" ht="12" customHeight="1">
      <c r="A198" s="371" t="s">
        <v>1944</v>
      </c>
      <c r="B198" s="236" t="s">
        <v>427</v>
      </c>
      <c r="C198" s="229" t="s">
        <v>166</v>
      </c>
      <c r="D198" s="242"/>
      <c r="E198" s="242"/>
      <c r="F198" s="242"/>
      <c r="G198" s="242"/>
      <c r="H198" s="242"/>
      <c r="I198" s="242"/>
      <c r="J198" s="243"/>
      <c r="K198" s="715" t="s">
        <v>167</v>
      </c>
      <c r="L198" s="716"/>
      <c r="M198" s="710"/>
      <c r="N198" s="715" t="s">
        <v>1471</v>
      </c>
      <c r="O198" s="716"/>
      <c r="P198" s="715"/>
      <c r="Q198" s="710"/>
      <c r="R198" s="715" t="s">
        <v>168</v>
      </c>
      <c r="S198" s="716"/>
      <c r="T198" s="710"/>
      <c r="U198" s="717"/>
      <c r="V198" s="709"/>
      <c r="W198" s="709"/>
      <c r="X198" s="718"/>
      <c r="Y198" s="717" t="s">
        <v>169</v>
      </c>
      <c r="Z198" s="709"/>
      <c r="AA198" s="709"/>
      <c r="AB198" s="718"/>
      <c r="AC198" s="717">
        <v>21</v>
      </c>
      <c r="AD198" s="709"/>
      <c r="AE198" s="718"/>
      <c r="AF198" s="197" t="s">
        <v>185</v>
      </c>
      <c r="AG198" s="198"/>
      <c r="AH198" s="198"/>
      <c r="AI198" s="198"/>
      <c r="AJ198" s="198"/>
      <c r="AK198" s="198"/>
      <c r="AL198" s="198"/>
      <c r="AM198" s="198"/>
      <c r="AN198" s="199"/>
      <c r="AO198" s="333">
        <v>7600</v>
      </c>
    </row>
    <row r="199" spans="1:41" ht="12" customHeight="1">
      <c r="A199" s="388" t="s">
        <v>1676</v>
      </c>
      <c r="B199" s="236"/>
      <c r="C199" s="229" t="s">
        <v>562</v>
      </c>
      <c r="D199" s="242"/>
      <c r="E199" s="242"/>
      <c r="F199" s="242"/>
      <c r="G199" s="242"/>
      <c r="H199" s="242"/>
      <c r="I199" s="242"/>
      <c r="J199" s="243"/>
      <c r="K199" s="683" t="s">
        <v>919</v>
      </c>
      <c r="L199" s="683"/>
      <c r="M199" s="684"/>
      <c r="N199" s="715" t="s">
        <v>1471</v>
      </c>
      <c r="O199" s="716"/>
      <c r="P199" s="715" t="s">
        <v>576</v>
      </c>
      <c r="Q199" s="710"/>
      <c r="R199" s="715" t="s">
        <v>563</v>
      </c>
      <c r="S199" s="716"/>
      <c r="T199" s="710"/>
      <c r="U199" s="717"/>
      <c r="V199" s="709"/>
      <c r="W199" s="709"/>
      <c r="X199" s="718"/>
      <c r="Y199" s="717" t="s">
        <v>169</v>
      </c>
      <c r="Z199" s="709"/>
      <c r="AA199" s="709"/>
      <c r="AB199" s="718"/>
      <c r="AC199" s="704">
        <v>30</v>
      </c>
      <c r="AD199" s="704"/>
      <c r="AE199" s="704"/>
      <c r="AF199" s="197" t="s">
        <v>564</v>
      </c>
      <c r="AG199" s="198"/>
      <c r="AH199" s="198"/>
      <c r="AI199" s="198"/>
      <c r="AJ199" s="198"/>
      <c r="AK199" s="198"/>
      <c r="AL199" s="198"/>
      <c r="AM199" s="198"/>
      <c r="AN199" s="199"/>
      <c r="AO199" s="333"/>
    </row>
    <row r="200" spans="1:41" ht="12" customHeight="1">
      <c r="A200" s="371" t="s">
        <v>1944</v>
      </c>
      <c r="B200" s="236" t="s">
        <v>428</v>
      </c>
      <c r="C200" s="229" t="s">
        <v>186</v>
      </c>
      <c r="D200" s="242"/>
      <c r="E200" s="242"/>
      <c r="F200" s="242"/>
      <c r="G200" s="242"/>
      <c r="H200" s="242"/>
      <c r="I200" s="242"/>
      <c r="J200" s="243"/>
      <c r="K200" s="683" t="s">
        <v>187</v>
      </c>
      <c r="L200" s="683"/>
      <c r="M200" s="684"/>
      <c r="N200" s="715" t="s">
        <v>1471</v>
      </c>
      <c r="O200" s="716"/>
      <c r="P200" s="715"/>
      <c r="Q200" s="710"/>
      <c r="R200" s="715" t="s">
        <v>188</v>
      </c>
      <c r="S200" s="716"/>
      <c r="T200" s="710"/>
      <c r="U200" s="717"/>
      <c r="V200" s="709"/>
      <c r="W200" s="709"/>
      <c r="X200" s="718"/>
      <c r="Y200" s="717" t="s">
        <v>798</v>
      </c>
      <c r="Z200" s="709"/>
      <c r="AA200" s="709"/>
      <c r="AB200" s="718"/>
      <c r="AC200" s="704">
        <v>30</v>
      </c>
      <c r="AD200" s="704"/>
      <c r="AE200" s="704"/>
      <c r="AF200" s="197" t="s">
        <v>189</v>
      </c>
      <c r="AG200" s="198"/>
      <c r="AH200" s="198"/>
      <c r="AI200" s="198"/>
      <c r="AJ200" s="198"/>
      <c r="AK200" s="198"/>
      <c r="AL200" s="198"/>
      <c r="AM200" s="198"/>
      <c r="AN200" s="199"/>
      <c r="AO200" s="333">
        <v>8400</v>
      </c>
    </row>
    <row r="201" spans="1:41" ht="12" customHeight="1">
      <c r="A201" s="371" t="s">
        <v>1945</v>
      </c>
      <c r="B201" s="236" t="s">
        <v>796</v>
      </c>
      <c r="C201" s="229" t="s">
        <v>797</v>
      </c>
      <c r="D201" s="242"/>
      <c r="E201" s="242"/>
      <c r="F201" s="242"/>
      <c r="G201" s="242"/>
      <c r="H201" s="242"/>
      <c r="I201" s="242"/>
      <c r="J201" s="243"/>
      <c r="K201" s="715" t="s">
        <v>1370</v>
      </c>
      <c r="L201" s="716"/>
      <c r="M201" s="710"/>
      <c r="N201" s="715" t="s">
        <v>1471</v>
      </c>
      <c r="O201" s="716"/>
      <c r="P201" s="715" t="s">
        <v>901</v>
      </c>
      <c r="Q201" s="710"/>
      <c r="R201" s="715" t="s">
        <v>1482</v>
      </c>
      <c r="S201" s="716"/>
      <c r="T201" s="710"/>
      <c r="U201" s="717" t="s">
        <v>929</v>
      </c>
      <c r="V201" s="709"/>
      <c r="W201" s="709"/>
      <c r="X201" s="718"/>
      <c r="Y201" s="717" t="s">
        <v>798</v>
      </c>
      <c r="Z201" s="709"/>
      <c r="AA201" s="709"/>
      <c r="AB201" s="718"/>
      <c r="AC201" s="717">
        <v>40</v>
      </c>
      <c r="AD201" s="709"/>
      <c r="AE201" s="718"/>
      <c r="AF201" s="197" t="s">
        <v>1483</v>
      </c>
      <c r="AG201" s="198"/>
      <c r="AH201" s="198"/>
      <c r="AI201" s="198"/>
      <c r="AJ201" s="198"/>
      <c r="AK201" s="198"/>
      <c r="AL201" s="198"/>
      <c r="AM201" s="198"/>
      <c r="AN201" s="199"/>
      <c r="AO201" s="333">
        <v>14450</v>
      </c>
    </row>
    <row r="202" spans="1:41" ht="12" customHeight="1">
      <c r="A202" s="371" t="s">
        <v>1945</v>
      </c>
      <c r="B202" s="233"/>
      <c r="C202" s="229" t="s">
        <v>1035</v>
      </c>
      <c r="D202" s="242"/>
      <c r="E202" s="242"/>
      <c r="F202" s="242"/>
      <c r="G202" s="242"/>
      <c r="H202" s="242"/>
      <c r="I202" s="242"/>
      <c r="J202" s="243"/>
      <c r="K202" s="715" t="s">
        <v>1316</v>
      </c>
      <c r="L202" s="716"/>
      <c r="M202" s="710"/>
      <c r="N202" s="715" t="s">
        <v>1471</v>
      </c>
      <c r="O202" s="716"/>
      <c r="P202" s="715"/>
      <c r="Q202" s="710"/>
      <c r="R202" s="715" t="s">
        <v>858</v>
      </c>
      <c r="S202" s="716"/>
      <c r="T202" s="710"/>
      <c r="U202" s="717"/>
      <c r="V202" s="709"/>
      <c r="W202" s="709"/>
      <c r="X202" s="718"/>
      <c r="Y202" s="717" t="s">
        <v>798</v>
      </c>
      <c r="Z202" s="709"/>
      <c r="AA202" s="709"/>
      <c r="AB202" s="718"/>
      <c r="AC202" s="717"/>
      <c r="AD202" s="709"/>
      <c r="AE202" s="718"/>
      <c r="AF202" s="197" t="s">
        <v>1036</v>
      </c>
      <c r="AG202" s="198"/>
      <c r="AH202" s="198"/>
      <c r="AI202" s="198"/>
      <c r="AJ202" s="198"/>
      <c r="AK202" s="198"/>
      <c r="AL202" s="198"/>
      <c r="AM202" s="198"/>
      <c r="AN202" s="199"/>
      <c r="AO202" s="333">
        <v>15250</v>
      </c>
    </row>
    <row r="203" spans="1:41" ht="12" customHeight="1">
      <c r="A203" s="371" t="s">
        <v>1945</v>
      </c>
      <c r="B203" s="233"/>
      <c r="C203" s="229" t="s">
        <v>1035</v>
      </c>
      <c r="D203" s="242"/>
      <c r="E203" s="242"/>
      <c r="F203" s="242"/>
      <c r="G203" s="242"/>
      <c r="H203" s="242"/>
      <c r="I203" s="242"/>
      <c r="J203" s="243"/>
      <c r="K203" s="715" t="s">
        <v>1316</v>
      </c>
      <c r="L203" s="716"/>
      <c r="M203" s="710"/>
      <c r="N203" s="715" t="s">
        <v>1471</v>
      </c>
      <c r="O203" s="716"/>
      <c r="P203" s="715"/>
      <c r="Q203" s="710"/>
      <c r="R203" s="715" t="s">
        <v>858</v>
      </c>
      <c r="S203" s="716"/>
      <c r="T203" s="710"/>
      <c r="U203" s="717"/>
      <c r="V203" s="709"/>
      <c r="W203" s="709"/>
      <c r="X203" s="718"/>
      <c r="Y203" s="717" t="s">
        <v>798</v>
      </c>
      <c r="Z203" s="709"/>
      <c r="AA203" s="709"/>
      <c r="AB203" s="718"/>
      <c r="AC203" s="717"/>
      <c r="AD203" s="709"/>
      <c r="AE203" s="718"/>
      <c r="AF203" s="197" t="s">
        <v>1037</v>
      </c>
      <c r="AG203" s="198"/>
      <c r="AH203" s="198"/>
      <c r="AI203" s="198"/>
      <c r="AJ203" s="198"/>
      <c r="AK203" s="198"/>
      <c r="AL203" s="198"/>
      <c r="AM203" s="198"/>
      <c r="AN203" s="199"/>
      <c r="AO203" s="333">
        <v>15000</v>
      </c>
    </row>
    <row r="204" spans="1:41" ht="12" customHeight="1">
      <c r="A204" s="369" t="s">
        <v>1945</v>
      </c>
      <c r="B204" s="233" t="s">
        <v>713</v>
      </c>
      <c r="C204" s="229" t="s">
        <v>715</v>
      </c>
      <c r="D204" s="242"/>
      <c r="E204" s="242"/>
      <c r="F204" s="242"/>
      <c r="G204" s="242"/>
      <c r="H204" s="242"/>
      <c r="I204" s="242"/>
      <c r="J204" s="243"/>
      <c r="K204" s="683" t="s">
        <v>1370</v>
      </c>
      <c r="L204" s="683"/>
      <c r="M204" s="684"/>
      <c r="N204" s="715" t="s">
        <v>1471</v>
      </c>
      <c r="O204" s="716"/>
      <c r="P204" s="715" t="s">
        <v>901</v>
      </c>
      <c r="Q204" s="710"/>
      <c r="R204" s="715" t="s">
        <v>1482</v>
      </c>
      <c r="S204" s="716"/>
      <c r="T204" s="710"/>
      <c r="U204" s="717" t="s">
        <v>929</v>
      </c>
      <c r="V204" s="709"/>
      <c r="W204" s="709"/>
      <c r="X204" s="718"/>
      <c r="Y204" s="717" t="s">
        <v>798</v>
      </c>
      <c r="Z204" s="709"/>
      <c r="AA204" s="709"/>
      <c r="AB204" s="718"/>
      <c r="AC204" s="704">
        <v>40</v>
      </c>
      <c r="AD204" s="704"/>
      <c r="AE204" s="704"/>
      <c r="AF204" s="197" t="s">
        <v>1484</v>
      </c>
      <c r="AG204" s="198"/>
      <c r="AH204" s="198"/>
      <c r="AI204" s="198"/>
      <c r="AJ204" s="198"/>
      <c r="AK204" s="198"/>
      <c r="AL204" s="198"/>
      <c r="AM204" s="198"/>
      <c r="AN204" s="199"/>
      <c r="AO204" s="333">
        <v>15230</v>
      </c>
    </row>
    <row r="205" spans="1:41" ht="12" customHeight="1">
      <c r="A205" s="369" t="s">
        <v>1945</v>
      </c>
      <c r="B205" s="233" t="s">
        <v>1607</v>
      </c>
      <c r="C205" s="229" t="s">
        <v>1608</v>
      </c>
      <c r="D205" s="242"/>
      <c r="E205" s="242"/>
      <c r="F205" s="242"/>
      <c r="G205" s="242"/>
      <c r="H205" s="242"/>
      <c r="I205" s="242"/>
      <c r="J205" s="243"/>
      <c r="K205" s="683" t="s">
        <v>1580</v>
      </c>
      <c r="L205" s="683"/>
      <c r="M205" s="684"/>
      <c r="N205" s="715" t="s">
        <v>1471</v>
      </c>
      <c r="O205" s="716"/>
      <c r="P205" s="715"/>
      <c r="Q205" s="710"/>
      <c r="R205" s="715"/>
      <c r="S205" s="716"/>
      <c r="T205" s="710"/>
      <c r="U205" s="717" t="s">
        <v>929</v>
      </c>
      <c r="V205" s="709"/>
      <c r="W205" s="709"/>
      <c r="X205" s="718"/>
      <c r="Y205" s="717" t="s">
        <v>633</v>
      </c>
      <c r="Z205" s="709"/>
      <c r="AA205" s="709"/>
      <c r="AB205" s="718"/>
      <c r="AC205" s="704">
        <v>40</v>
      </c>
      <c r="AD205" s="704"/>
      <c r="AE205" s="704"/>
      <c r="AF205" s="197" t="s">
        <v>1483</v>
      </c>
      <c r="AG205" s="198"/>
      <c r="AH205" s="198"/>
      <c r="AI205" s="198"/>
      <c r="AJ205" s="198"/>
      <c r="AL205" s="198"/>
      <c r="AM205" s="198"/>
      <c r="AN205" s="198"/>
      <c r="AO205" s="333">
        <v>15130</v>
      </c>
    </row>
    <row r="206" spans="1:41" ht="12" customHeight="1">
      <c r="A206" s="369" t="s">
        <v>1945</v>
      </c>
      <c r="B206" s="233" t="s">
        <v>716</v>
      </c>
      <c r="C206" s="229" t="s">
        <v>718</v>
      </c>
      <c r="D206" s="242"/>
      <c r="E206" s="242"/>
      <c r="F206" s="242"/>
      <c r="G206" s="242"/>
      <c r="H206" s="242"/>
      <c r="I206" s="242"/>
      <c r="J206" s="243"/>
      <c r="K206" s="683" t="s">
        <v>1580</v>
      </c>
      <c r="L206" s="683"/>
      <c r="M206" s="684"/>
      <c r="N206" s="715" t="s">
        <v>1471</v>
      </c>
      <c r="O206" s="716"/>
      <c r="P206" s="715"/>
      <c r="Q206" s="710"/>
      <c r="R206" s="715"/>
      <c r="S206" s="716"/>
      <c r="T206" s="710"/>
      <c r="U206" s="717" t="s">
        <v>929</v>
      </c>
      <c r="V206" s="709"/>
      <c r="W206" s="709"/>
      <c r="X206" s="718"/>
      <c r="Y206" s="717" t="s">
        <v>633</v>
      </c>
      <c r="Z206" s="709"/>
      <c r="AA206" s="709"/>
      <c r="AB206" s="718"/>
      <c r="AC206" s="704">
        <v>40</v>
      </c>
      <c r="AD206" s="704"/>
      <c r="AE206" s="704"/>
      <c r="AF206" s="197" t="s">
        <v>1484</v>
      </c>
      <c r="AG206" s="198"/>
      <c r="AH206" s="198"/>
      <c r="AI206" s="198"/>
      <c r="AJ206" s="198"/>
      <c r="AK206" s="198"/>
      <c r="AL206" s="198"/>
      <c r="AM206" s="198"/>
      <c r="AN206" s="199"/>
      <c r="AO206" s="333">
        <v>16380</v>
      </c>
    </row>
    <row r="207" spans="1:41" ht="12" customHeight="1">
      <c r="A207" s="369" t="s">
        <v>1945</v>
      </c>
      <c r="B207" s="233" t="s">
        <v>627</v>
      </c>
      <c r="C207" s="229" t="s">
        <v>624</v>
      </c>
      <c r="D207" s="242"/>
      <c r="E207" s="242"/>
      <c r="F207" s="242"/>
      <c r="G207" s="242"/>
      <c r="H207" s="242"/>
      <c r="I207" s="242"/>
      <c r="J207" s="243"/>
      <c r="K207" s="683" t="s">
        <v>1580</v>
      </c>
      <c r="L207" s="683"/>
      <c r="M207" s="684"/>
      <c r="N207" s="715" t="s">
        <v>1471</v>
      </c>
      <c r="O207" s="716"/>
      <c r="P207" s="715"/>
      <c r="Q207" s="710"/>
      <c r="R207" s="715"/>
      <c r="S207" s="716"/>
      <c r="T207" s="710"/>
      <c r="U207" s="717" t="s">
        <v>929</v>
      </c>
      <c r="V207" s="709"/>
      <c r="W207" s="709"/>
      <c r="X207" s="718"/>
      <c r="Y207" s="717" t="s">
        <v>633</v>
      </c>
      <c r="Z207" s="709"/>
      <c r="AA207" s="709"/>
      <c r="AB207" s="718"/>
      <c r="AC207" s="704">
        <v>40</v>
      </c>
      <c r="AD207" s="704"/>
      <c r="AE207" s="704"/>
      <c r="AF207" s="197" t="s">
        <v>1483</v>
      </c>
      <c r="AG207" s="198"/>
      <c r="AH207" s="198"/>
      <c r="AI207" s="198"/>
      <c r="AJ207" s="198"/>
      <c r="AL207" s="198"/>
      <c r="AM207" s="198"/>
      <c r="AN207" s="198"/>
      <c r="AO207" s="333">
        <v>16380</v>
      </c>
    </row>
    <row r="208" spans="1:41" ht="12" customHeight="1">
      <c r="A208" s="369" t="s">
        <v>1945</v>
      </c>
      <c r="B208" s="233" t="s">
        <v>628</v>
      </c>
      <c r="C208" s="229" t="s">
        <v>625</v>
      </c>
      <c r="D208" s="242"/>
      <c r="E208" s="242"/>
      <c r="F208" s="242"/>
      <c r="G208" s="242"/>
      <c r="H208" s="242"/>
      <c r="I208" s="242"/>
      <c r="J208" s="243"/>
      <c r="K208" s="683" t="s">
        <v>1580</v>
      </c>
      <c r="L208" s="683"/>
      <c r="M208" s="684"/>
      <c r="N208" s="715" t="s">
        <v>1471</v>
      </c>
      <c r="O208" s="716"/>
      <c r="P208" s="715"/>
      <c r="Q208" s="710"/>
      <c r="R208" s="715"/>
      <c r="S208" s="716"/>
      <c r="T208" s="710"/>
      <c r="U208" s="717" t="s">
        <v>929</v>
      </c>
      <c r="V208" s="709"/>
      <c r="W208" s="709"/>
      <c r="X208" s="718"/>
      <c r="Y208" s="717" t="s">
        <v>633</v>
      </c>
      <c r="Z208" s="709"/>
      <c r="AA208" s="709"/>
      <c r="AB208" s="718"/>
      <c r="AC208" s="704">
        <v>40</v>
      </c>
      <c r="AD208" s="704"/>
      <c r="AE208" s="704"/>
      <c r="AF208" s="197" t="s">
        <v>1483</v>
      </c>
      <c r="AG208" s="198"/>
      <c r="AH208" s="198"/>
      <c r="AI208" s="198"/>
      <c r="AJ208" s="198"/>
      <c r="AL208" s="198"/>
      <c r="AM208" s="198"/>
      <c r="AN208" s="198"/>
      <c r="AO208" s="333">
        <v>14750</v>
      </c>
    </row>
    <row r="209" spans="1:41" ht="12" customHeight="1">
      <c r="A209" s="369" t="s">
        <v>1944</v>
      </c>
      <c r="B209" s="233" t="s">
        <v>302</v>
      </c>
      <c r="C209" s="229" t="s">
        <v>196</v>
      </c>
      <c r="D209" s="242"/>
      <c r="E209" s="242"/>
      <c r="F209" s="242"/>
      <c r="G209" s="242"/>
      <c r="H209" s="242"/>
      <c r="I209" s="242"/>
      <c r="J209" s="243"/>
      <c r="K209" s="683" t="s">
        <v>1580</v>
      </c>
      <c r="L209" s="683"/>
      <c r="M209" s="684"/>
      <c r="N209" s="715" t="s">
        <v>1471</v>
      </c>
      <c r="O209" s="716"/>
      <c r="P209" s="715"/>
      <c r="Q209" s="710"/>
      <c r="R209" s="715" t="s">
        <v>193</v>
      </c>
      <c r="S209" s="716"/>
      <c r="T209" s="710"/>
      <c r="U209" s="717"/>
      <c r="V209" s="709"/>
      <c r="W209" s="709"/>
      <c r="X209" s="718"/>
      <c r="Y209" s="717" t="s">
        <v>798</v>
      </c>
      <c r="Z209" s="709"/>
      <c r="AA209" s="709"/>
      <c r="AB209" s="718"/>
      <c r="AC209" s="704">
        <v>33</v>
      </c>
      <c r="AD209" s="704"/>
      <c r="AE209" s="704"/>
      <c r="AF209" s="197" t="s">
        <v>192</v>
      </c>
      <c r="AG209" s="198"/>
      <c r="AH209" s="198"/>
      <c r="AI209" s="198"/>
      <c r="AJ209" s="198"/>
      <c r="AK209" s="198"/>
      <c r="AL209" s="198"/>
      <c r="AM209" s="198"/>
      <c r="AN209" s="199"/>
      <c r="AO209" s="333">
        <v>9920</v>
      </c>
    </row>
    <row r="210" spans="1:41" ht="12" customHeight="1">
      <c r="A210" s="369" t="s">
        <v>1944</v>
      </c>
      <c r="B210" s="233" t="s">
        <v>303</v>
      </c>
      <c r="C210" s="229" t="s">
        <v>194</v>
      </c>
      <c r="D210" s="242"/>
      <c r="E210" s="242"/>
      <c r="F210" s="242"/>
      <c r="G210" s="242"/>
      <c r="H210" s="242"/>
      <c r="I210" s="242"/>
      <c r="J210" s="243"/>
      <c r="K210" s="683" t="s">
        <v>1580</v>
      </c>
      <c r="L210" s="683"/>
      <c r="M210" s="684"/>
      <c r="N210" s="715" t="s">
        <v>1471</v>
      </c>
      <c r="O210" s="716"/>
      <c r="P210" s="715"/>
      <c r="Q210" s="710"/>
      <c r="R210" s="715" t="s">
        <v>193</v>
      </c>
      <c r="S210" s="716"/>
      <c r="T210" s="710"/>
      <c r="U210" s="717"/>
      <c r="V210" s="709"/>
      <c r="W210" s="709"/>
      <c r="X210" s="718"/>
      <c r="Y210" s="717" t="s">
        <v>633</v>
      </c>
      <c r="Z210" s="709"/>
      <c r="AA210" s="709"/>
      <c r="AB210" s="718"/>
      <c r="AC210" s="704">
        <v>35</v>
      </c>
      <c r="AD210" s="704"/>
      <c r="AE210" s="704"/>
      <c r="AF210" s="197" t="s">
        <v>189</v>
      </c>
      <c r="AG210" s="198"/>
      <c r="AH210" s="198"/>
      <c r="AI210" s="198"/>
      <c r="AJ210" s="198"/>
      <c r="AK210" s="198"/>
      <c r="AL210" s="198"/>
      <c r="AM210" s="198"/>
      <c r="AN210" s="199"/>
      <c r="AO210" s="333">
        <v>13800</v>
      </c>
    </row>
    <row r="211" spans="1:41" ht="12" customHeight="1">
      <c r="A211" s="369" t="s">
        <v>1944</v>
      </c>
      <c r="B211" s="233" t="s">
        <v>422</v>
      </c>
      <c r="C211" s="229" t="s">
        <v>197</v>
      </c>
      <c r="D211" s="242"/>
      <c r="E211" s="242"/>
      <c r="F211" s="242"/>
      <c r="G211" s="242"/>
      <c r="H211" s="242"/>
      <c r="I211" s="242"/>
      <c r="J211" s="243"/>
      <c r="K211" s="683" t="s">
        <v>1580</v>
      </c>
      <c r="L211" s="683"/>
      <c r="M211" s="684"/>
      <c r="N211" s="715" t="s">
        <v>1471</v>
      </c>
      <c r="O211" s="716"/>
      <c r="P211" s="715"/>
      <c r="Q211" s="710"/>
      <c r="R211" s="715" t="s">
        <v>193</v>
      </c>
      <c r="S211" s="716"/>
      <c r="T211" s="710"/>
      <c r="U211" s="717"/>
      <c r="V211" s="709"/>
      <c r="W211" s="709"/>
      <c r="X211" s="718"/>
      <c r="Y211" s="717" t="s">
        <v>633</v>
      </c>
      <c r="Z211" s="709"/>
      <c r="AA211" s="709"/>
      <c r="AB211" s="718"/>
      <c r="AC211" s="704">
        <v>35</v>
      </c>
      <c r="AD211" s="704"/>
      <c r="AE211" s="704"/>
      <c r="AF211" s="197" t="s">
        <v>190</v>
      </c>
      <c r="AG211" s="198"/>
      <c r="AH211" s="198"/>
      <c r="AI211" s="198"/>
      <c r="AJ211" s="198"/>
      <c r="AK211" s="198"/>
      <c r="AL211" s="198"/>
      <c r="AM211" s="198"/>
      <c r="AN211" s="199"/>
      <c r="AO211" s="333">
        <v>13300</v>
      </c>
    </row>
    <row r="212" spans="1:41" ht="12" customHeight="1">
      <c r="A212" s="369" t="s">
        <v>1944</v>
      </c>
      <c r="B212" s="233" t="s">
        <v>423</v>
      </c>
      <c r="C212" s="229" t="s">
        <v>197</v>
      </c>
      <c r="D212" s="242"/>
      <c r="E212" s="242"/>
      <c r="F212" s="242"/>
      <c r="G212" s="242"/>
      <c r="H212" s="242"/>
      <c r="I212" s="242"/>
      <c r="J212" s="243"/>
      <c r="K212" s="683" t="s">
        <v>1580</v>
      </c>
      <c r="L212" s="683"/>
      <c r="M212" s="684"/>
      <c r="N212" s="715" t="s">
        <v>1471</v>
      </c>
      <c r="O212" s="716"/>
      <c r="P212" s="715"/>
      <c r="Q212" s="710"/>
      <c r="R212" s="715" t="s">
        <v>193</v>
      </c>
      <c r="S212" s="716"/>
      <c r="T212" s="710"/>
      <c r="U212" s="717"/>
      <c r="V212" s="709"/>
      <c r="W212" s="709"/>
      <c r="X212" s="718"/>
      <c r="Y212" s="717" t="s">
        <v>633</v>
      </c>
      <c r="Z212" s="709"/>
      <c r="AA212" s="709"/>
      <c r="AB212" s="718"/>
      <c r="AC212" s="704">
        <v>35</v>
      </c>
      <c r="AD212" s="704"/>
      <c r="AE212" s="704"/>
      <c r="AF212" s="244" t="s">
        <v>191</v>
      </c>
      <c r="AG212" s="198"/>
      <c r="AH212" s="198"/>
      <c r="AI212" s="198"/>
      <c r="AJ212" s="198"/>
      <c r="AK212" s="198"/>
      <c r="AL212" s="198"/>
      <c r="AM212" s="198"/>
      <c r="AN212" s="199"/>
      <c r="AO212" s="333">
        <v>13600</v>
      </c>
    </row>
    <row r="213" spans="1:41" ht="12" customHeight="1">
      <c r="A213" s="369" t="s">
        <v>1944</v>
      </c>
      <c r="B213" s="233" t="s">
        <v>424</v>
      </c>
      <c r="C213" s="229" t="s">
        <v>200</v>
      </c>
      <c r="D213" s="242"/>
      <c r="E213" s="242"/>
      <c r="F213" s="242"/>
      <c r="G213" s="242"/>
      <c r="H213" s="242"/>
      <c r="I213" s="242"/>
      <c r="J213" s="243"/>
      <c r="K213" s="715" t="s">
        <v>203</v>
      </c>
      <c r="L213" s="716"/>
      <c r="M213" s="710"/>
      <c r="N213" s="715" t="s">
        <v>1471</v>
      </c>
      <c r="O213" s="710"/>
      <c r="P213" s="715"/>
      <c r="Q213" s="710"/>
      <c r="R213" s="715" t="s">
        <v>202</v>
      </c>
      <c r="S213" s="716"/>
      <c r="T213" s="710"/>
      <c r="U213" s="717"/>
      <c r="V213" s="709"/>
      <c r="W213" s="709"/>
      <c r="X213" s="718"/>
      <c r="Y213" s="717" t="s">
        <v>633</v>
      </c>
      <c r="Z213" s="709"/>
      <c r="AA213" s="709"/>
      <c r="AB213" s="718"/>
      <c r="AC213" s="717">
        <v>38</v>
      </c>
      <c r="AD213" s="709"/>
      <c r="AE213" s="718"/>
      <c r="AF213" s="197" t="s">
        <v>198</v>
      </c>
      <c r="AG213" s="198"/>
      <c r="AH213" s="198"/>
      <c r="AI213" s="198"/>
      <c r="AJ213" s="198"/>
      <c r="AK213" s="198"/>
      <c r="AL213" s="198"/>
      <c r="AM213" s="198"/>
      <c r="AN213" s="199"/>
      <c r="AO213" s="333">
        <v>13600</v>
      </c>
    </row>
    <row r="214" spans="1:41" ht="12" customHeight="1">
      <c r="A214" s="369" t="s">
        <v>1944</v>
      </c>
      <c r="B214" s="233" t="s">
        <v>425</v>
      </c>
      <c r="C214" s="229" t="s">
        <v>199</v>
      </c>
      <c r="D214" s="242"/>
      <c r="E214" s="242"/>
      <c r="F214" s="242"/>
      <c r="G214" s="242"/>
      <c r="H214" s="242"/>
      <c r="I214" s="242"/>
      <c r="J214" s="243"/>
      <c r="K214" s="683" t="s">
        <v>203</v>
      </c>
      <c r="L214" s="683"/>
      <c r="M214" s="684"/>
      <c r="N214" s="715" t="s">
        <v>1471</v>
      </c>
      <c r="O214" s="716"/>
      <c r="P214" s="715"/>
      <c r="Q214" s="710"/>
      <c r="R214" s="715" t="s">
        <v>202</v>
      </c>
      <c r="S214" s="716"/>
      <c r="T214" s="710"/>
      <c r="U214" s="717"/>
      <c r="V214" s="709"/>
      <c r="W214" s="709"/>
      <c r="X214" s="718"/>
      <c r="Y214" s="717" t="s">
        <v>633</v>
      </c>
      <c r="Z214" s="709"/>
      <c r="AA214" s="709"/>
      <c r="AB214" s="718"/>
      <c r="AC214" s="704">
        <v>38</v>
      </c>
      <c r="AD214" s="704"/>
      <c r="AE214" s="704"/>
      <c r="AF214" s="244" t="s">
        <v>195</v>
      </c>
      <c r="AG214" s="198"/>
      <c r="AH214" s="198"/>
      <c r="AI214" s="198"/>
      <c r="AJ214" s="198"/>
      <c r="AK214" s="198"/>
      <c r="AL214" s="198"/>
      <c r="AM214" s="198"/>
      <c r="AN214" s="199"/>
      <c r="AO214" s="333">
        <v>13950</v>
      </c>
    </row>
    <row r="215" spans="1:41" ht="12" customHeight="1">
      <c r="A215" s="369" t="s">
        <v>1944</v>
      </c>
      <c r="B215" s="233" t="s">
        <v>447</v>
      </c>
      <c r="C215" s="229" t="s">
        <v>199</v>
      </c>
      <c r="D215" s="242"/>
      <c r="E215" s="242"/>
      <c r="F215" s="242"/>
      <c r="G215" s="242"/>
      <c r="H215" s="242"/>
      <c r="I215" s="242"/>
      <c r="J215" s="243"/>
      <c r="K215" s="683" t="s">
        <v>203</v>
      </c>
      <c r="L215" s="683"/>
      <c r="M215" s="684"/>
      <c r="N215" s="715" t="s">
        <v>1471</v>
      </c>
      <c r="O215" s="716"/>
      <c r="P215" s="715"/>
      <c r="Q215" s="710"/>
      <c r="R215" s="715" t="s">
        <v>202</v>
      </c>
      <c r="S215" s="716"/>
      <c r="T215" s="710"/>
      <c r="U215" s="717"/>
      <c r="V215" s="709"/>
      <c r="W215" s="709"/>
      <c r="X215" s="718"/>
      <c r="Y215" s="717" t="s">
        <v>633</v>
      </c>
      <c r="Z215" s="709"/>
      <c r="AA215" s="709"/>
      <c r="AB215" s="718"/>
      <c r="AC215" s="704">
        <v>38</v>
      </c>
      <c r="AD215" s="704"/>
      <c r="AE215" s="704"/>
      <c r="AF215" s="244" t="s">
        <v>201</v>
      </c>
      <c r="AG215" s="198"/>
      <c r="AH215" s="198"/>
      <c r="AI215" s="198"/>
      <c r="AJ215" s="198"/>
      <c r="AK215" s="198"/>
      <c r="AL215" s="198"/>
      <c r="AM215" s="198"/>
      <c r="AN215" s="199"/>
      <c r="AO215" s="333">
        <v>14900</v>
      </c>
    </row>
    <row r="216" spans="1:41" ht="12" customHeight="1">
      <c r="A216" s="360" t="s">
        <v>1676</v>
      </c>
      <c r="B216" s="233"/>
      <c r="C216" s="229" t="s">
        <v>565</v>
      </c>
      <c r="D216" s="242"/>
      <c r="E216" s="242"/>
      <c r="F216" s="242"/>
      <c r="G216" s="242"/>
      <c r="H216" s="242"/>
      <c r="I216" s="242"/>
      <c r="J216" s="243"/>
      <c r="K216" s="683" t="s">
        <v>566</v>
      </c>
      <c r="L216" s="683"/>
      <c r="M216" s="684"/>
      <c r="N216" s="715" t="s">
        <v>1471</v>
      </c>
      <c r="O216" s="716"/>
      <c r="P216" s="715" t="s">
        <v>1016</v>
      </c>
      <c r="Q216" s="710"/>
      <c r="R216" s="715" t="s">
        <v>567</v>
      </c>
      <c r="S216" s="716"/>
      <c r="T216" s="710"/>
      <c r="U216" s="717"/>
      <c r="V216" s="709"/>
      <c r="W216" s="709"/>
      <c r="X216" s="718"/>
      <c r="Y216" s="717" t="s">
        <v>633</v>
      </c>
      <c r="Z216" s="709"/>
      <c r="AA216" s="709"/>
      <c r="AB216" s="718"/>
      <c r="AC216" s="704">
        <v>40</v>
      </c>
      <c r="AD216" s="704"/>
      <c r="AE216" s="704"/>
      <c r="AF216" s="197" t="s">
        <v>568</v>
      </c>
      <c r="AG216" s="198"/>
      <c r="AH216" s="198"/>
      <c r="AI216" s="198"/>
      <c r="AJ216" s="198"/>
      <c r="AK216" s="198"/>
      <c r="AL216" s="198"/>
      <c r="AM216" s="198"/>
      <c r="AN216" s="199"/>
      <c r="AO216" s="333"/>
    </row>
    <row r="217" spans="1:41" ht="12" customHeight="1">
      <c r="A217" s="369" t="s">
        <v>1945</v>
      </c>
      <c r="B217" s="233" t="s">
        <v>426</v>
      </c>
      <c r="C217" s="229" t="s">
        <v>626</v>
      </c>
      <c r="D217" s="242"/>
      <c r="E217" s="242"/>
      <c r="F217" s="242"/>
      <c r="G217" s="242"/>
      <c r="H217" s="242"/>
      <c r="I217" s="242"/>
      <c r="J217" s="243"/>
      <c r="K217" s="683" t="s">
        <v>629</v>
      </c>
      <c r="L217" s="683"/>
      <c r="M217" s="684"/>
      <c r="N217" s="715" t="s">
        <v>1471</v>
      </c>
      <c r="O217" s="716"/>
      <c r="P217" s="715"/>
      <c r="Q217" s="710"/>
      <c r="R217" s="715"/>
      <c r="S217" s="716"/>
      <c r="T217" s="710"/>
      <c r="U217" s="717" t="s">
        <v>929</v>
      </c>
      <c r="V217" s="709"/>
      <c r="W217" s="709"/>
      <c r="X217" s="718"/>
      <c r="Y217" s="717" t="s">
        <v>633</v>
      </c>
      <c r="Z217" s="709"/>
      <c r="AA217" s="709"/>
      <c r="AB217" s="718"/>
      <c r="AC217" s="704">
        <v>40</v>
      </c>
      <c r="AD217" s="704"/>
      <c r="AE217" s="704"/>
      <c r="AF217" s="197" t="s">
        <v>1483</v>
      </c>
      <c r="AG217" s="198"/>
      <c r="AH217" s="198"/>
      <c r="AI217" s="198"/>
      <c r="AJ217" s="198"/>
      <c r="AL217" s="198"/>
      <c r="AN217" s="198"/>
      <c r="AO217" s="333">
        <v>16440</v>
      </c>
    </row>
    <row r="218" spans="1:41" ht="12" customHeight="1">
      <c r="A218" s="369" t="s">
        <v>1953</v>
      </c>
      <c r="B218" s="233" t="s">
        <v>448</v>
      </c>
      <c r="C218" s="229" t="s">
        <v>1724</v>
      </c>
      <c r="D218" s="242"/>
      <c r="E218" s="242"/>
      <c r="F218" s="242"/>
      <c r="G218" s="242"/>
      <c r="H218" s="242"/>
      <c r="I218" s="242"/>
      <c r="J218" s="243"/>
      <c r="K218" s="683" t="s">
        <v>1580</v>
      </c>
      <c r="L218" s="683"/>
      <c r="M218" s="684"/>
      <c r="N218" s="715" t="s">
        <v>1290</v>
      </c>
      <c r="O218" s="716"/>
      <c r="P218" s="715"/>
      <c r="Q218" s="710"/>
      <c r="R218" s="715"/>
      <c r="S218" s="716"/>
      <c r="T218" s="710"/>
      <c r="U218" s="717" t="s">
        <v>1581</v>
      </c>
      <c r="V218" s="709"/>
      <c r="W218" s="709"/>
      <c r="X218" s="718"/>
      <c r="Y218" s="717" t="s">
        <v>1579</v>
      </c>
      <c r="Z218" s="709"/>
      <c r="AA218" s="709"/>
      <c r="AB218" s="718"/>
      <c r="AC218" s="704">
        <v>75</v>
      </c>
      <c r="AD218" s="704"/>
      <c r="AE218" s="704"/>
      <c r="AF218" s="197" t="s">
        <v>1725</v>
      </c>
      <c r="AG218" s="198"/>
      <c r="AH218" s="198"/>
      <c r="AI218" s="198"/>
      <c r="AJ218" s="198"/>
      <c r="AK218" s="198"/>
      <c r="AL218" s="198"/>
      <c r="AM218" s="198"/>
      <c r="AN218" s="199"/>
      <c r="AO218" s="346">
        <v>24885</v>
      </c>
    </row>
    <row r="219" spans="1:41" ht="12" customHeight="1">
      <c r="A219" s="360" t="s">
        <v>1676</v>
      </c>
      <c r="B219" s="233"/>
      <c r="C219" s="229" t="s">
        <v>569</v>
      </c>
      <c r="D219" s="242"/>
      <c r="E219" s="242"/>
      <c r="F219" s="242"/>
      <c r="G219" s="242"/>
      <c r="H219" s="242"/>
      <c r="I219" s="242"/>
      <c r="J219" s="243"/>
      <c r="K219" s="683" t="s">
        <v>764</v>
      </c>
      <c r="L219" s="683"/>
      <c r="M219" s="684"/>
      <c r="N219" s="715" t="s">
        <v>1290</v>
      </c>
      <c r="O219" s="716"/>
      <c r="P219" s="715" t="s">
        <v>575</v>
      </c>
      <c r="Q219" s="710"/>
      <c r="R219" s="715" t="s">
        <v>570</v>
      </c>
      <c r="S219" s="716"/>
      <c r="T219" s="710"/>
      <c r="U219" s="717"/>
      <c r="V219" s="709"/>
      <c r="W219" s="709"/>
      <c r="X219" s="718"/>
      <c r="Y219" s="717" t="s">
        <v>633</v>
      </c>
      <c r="Z219" s="709"/>
      <c r="AA219" s="709"/>
      <c r="AB219" s="718"/>
      <c r="AC219" s="704">
        <v>75</v>
      </c>
      <c r="AD219" s="704"/>
      <c r="AE219" s="704"/>
      <c r="AF219" s="197" t="s">
        <v>571</v>
      </c>
      <c r="AG219" s="198"/>
      <c r="AH219" s="198"/>
      <c r="AI219" s="198"/>
      <c r="AJ219" s="198"/>
      <c r="AK219" s="198"/>
      <c r="AL219" s="198"/>
      <c r="AM219" s="198"/>
      <c r="AN219" s="199"/>
      <c r="AO219" s="346"/>
    </row>
    <row r="220" spans="1:41" ht="12" customHeight="1">
      <c r="A220" s="360" t="s">
        <v>1676</v>
      </c>
      <c r="B220" s="233"/>
      <c r="C220" s="229" t="s">
        <v>233</v>
      </c>
      <c r="D220" s="242"/>
      <c r="E220" s="242"/>
      <c r="F220" s="242"/>
      <c r="G220" s="242"/>
      <c r="H220" s="242"/>
      <c r="I220" s="242"/>
      <c r="J220" s="243"/>
      <c r="K220" s="683" t="s">
        <v>764</v>
      </c>
      <c r="L220" s="683"/>
      <c r="M220" s="684"/>
      <c r="N220" s="715" t="s">
        <v>1290</v>
      </c>
      <c r="O220" s="716"/>
      <c r="P220" s="715" t="s">
        <v>1466</v>
      </c>
      <c r="Q220" s="710"/>
      <c r="R220" s="715" t="s">
        <v>570</v>
      </c>
      <c r="S220" s="716"/>
      <c r="T220" s="710"/>
      <c r="U220" s="717"/>
      <c r="V220" s="709"/>
      <c r="W220" s="709"/>
      <c r="X220" s="718"/>
      <c r="Y220" s="717" t="s">
        <v>573</v>
      </c>
      <c r="Z220" s="709"/>
      <c r="AA220" s="709"/>
      <c r="AB220" s="718"/>
      <c r="AC220" s="704">
        <v>120</v>
      </c>
      <c r="AD220" s="704"/>
      <c r="AE220" s="704"/>
      <c r="AF220" s="197" t="s">
        <v>578</v>
      </c>
      <c r="AG220" s="198"/>
      <c r="AH220" s="198"/>
      <c r="AI220" s="198"/>
      <c r="AJ220" s="198"/>
      <c r="AK220" s="198"/>
      <c r="AL220" s="198"/>
      <c r="AM220" s="198"/>
      <c r="AN220" s="199"/>
      <c r="AO220" s="346"/>
    </row>
    <row r="221" spans="1:41" ht="12" customHeight="1">
      <c r="A221" s="360" t="s">
        <v>1676</v>
      </c>
      <c r="B221" s="233"/>
      <c r="C221" s="229" t="s">
        <v>577</v>
      </c>
      <c r="D221" s="242"/>
      <c r="E221" s="242"/>
      <c r="F221" s="242"/>
      <c r="G221" s="242"/>
      <c r="H221" s="242"/>
      <c r="I221" s="242"/>
      <c r="J221" s="243"/>
      <c r="K221" s="683" t="s">
        <v>764</v>
      </c>
      <c r="L221" s="683"/>
      <c r="M221" s="684"/>
      <c r="N221" s="715" t="s">
        <v>1290</v>
      </c>
      <c r="O221" s="716"/>
      <c r="P221" s="715" t="s">
        <v>792</v>
      </c>
      <c r="Q221" s="710"/>
      <c r="R221" s="715" t="s">
        <v>579</v>
      </c>
      <c r="S221" s="716"/>
      <c r="T221" s="710"/>
      <c r="U221" s="717"/>
      <c r="V221" s="709"/>
      <c r="W221" s="709"/>
      <c r="X221" s="718"/>
      <c r="Y221" s="717" t="s">
        <v>1579</v>
      </c>
      <c r="Z221" s="709"/>
      <c r="AA221" s="709"/>
      <c r="AB221" s="718"/>
      <c r="AC221" s="704">
        <v>60</v>
      </c>
      <c r="AD221" s="704"/>
      <c r="AE221" s="704"/>
      <c r="AF221" s="197" t="s">
        <v>580</v>
      </c>
      <c r="AG221" s="198"/>
      <c r="AH221" s="198"/>
      <c r="AI221" s="198"/>
      <c r="AJ221" s="198"/>
      <c r="AK221" s="198"/>
      <c r="AL221" s="198"/>
      <c r="AM221" s="198"/>
      <c r="AN221" s="199"/>
      <c r="AO221" s="346"/>
    </row>
    <row r="222" spans="1:41" s="321" customFormat="1" ht="11.25" customHeight="1">
      <c r="A222" s="359"/>
      <c r="B222" s="650" t="s">
        <v>1596</v>
      </c>
      <c r="C222" s="675" t="s">
        <v>1598</v>
      </c>
      <c r="D222" s="654"/>
      <c r="E222" s="654"/>
      <c r="F222" s="654"/>
      <c r="G222" s="654"/>
      <c r="H222" s="654"/>
      <c r="I222" s="654"/>
      <c r="J222" s="655"/>
      <c r="K222" s="711" t="s">
        <v>1561</v>
      </c>
      <c r="L222" s="712"/>
      <c r="M222" s="713"/>
      <c r="N222" s="666" t="s">
        <v>1403</v>
      </c>
      <c r="O222" s="686"/>
      <c r="P222" s="666" t="s">
        <v>1450</v>
      </c>
      <c r="Q222" s="686"/>
      <c r="R222" s="666" t="s">
        <v>1481</v>
      </c>
      <c r="S222" s="685"/>
      <c r="T222" s="686"/>
      <c r="U222" s="711" t="s">
        <v>1432</v>
      </c>
      <c r="V222" s="712"/>
      <c r="W222" s="712"/>
      <c r="X222" s="713"/>
      <c r="Y222" s="711" t="s">
        <v>1433</v>
      </c>
      <c r="Z222" s="712"/>
      <c r="AA222" s="712"/>
      <c r="AB222" s="713"/>
      <c r="AC222" s="711" t="s">
        <v>1321</v>
      </c>
      <c r="AD222" s="712"/>
      <c r="AE222" s="712"/>
      <c r="AF222" s="711" t="s">
        <v>1577</v>
      </c>
      <c r="AG222" s="712"/>
      <c r="AH222" s="712"/>
      <c r="AI222" s="712"/>
      <c r="AJ222" s="712"/>
      <c r="AK222" s="712"/>
      <c r="AL222" s="712"/>
      <c r="AM222" s="712"/>
      <c r="AN222" s="713"/>
      <c r="AO222" s="713" t="s">
        <v>1578</v>
      </c>
    </row>
    <row r="223" spans="1:41" s="321" customFormat="1" ht="11.25" customHeight="1">
      <c r="A223" s="360"/>
      <c r="B223" s="651"/>
      <c r="C223" s="676"/>
      <c r="D223" s="656"/>
      <c r="E223" s="656"/>
      <c r="F223" s="656"/>
      <c r="G223" s="656"/>
      <c r="H223" s="656"/>
      <c r="I223" s="656"/>
      <c r="J223" s="657"/>
      <c r="K223" s="714" t="s">
        <v>1302</v>
      </c>
      <c r="L223" s="700"/>
      <c r="M223" s="701"/>
      <c r="N223" s="682" t="s">
        <v>1391</v>
      </c>
      <c r="O223" s="708"/>
      <c r="P223" s="682" t="s">
        <v>861</v>
      </c>
      <c r="Q223" s="708"/>
      <c r="R223" s="682"/>
      <c r="S223" s="707"/>
      <c r="T223" s="708"/>
      <c r="U223" s="714" t="s">
        <v>1402</v>
      </c>
      <c r="V223" s="700"/>
      <c r="W223" s="700"/>
      <c r="X223" s="701"/>
      <c r="Y223" s="714" t="s">
        <v>1303</v>
      </c>
      <c r="Z223" s="700"/>
      <c r="AA223" s="700"/>
      <c r="AB223" s="701"/>
      <c r="AC223" s="714" t="s">
        <v>1394</v>
      </c>
      <c r="AD223" s="700"/>
      <c r="AE223" s="700"/>
      <c r="AF223" s="714"/>
      <c r="AG223" s="700"/>
      <c r="AH223" s="700"/>
      <c r="AI223" s="700"/>
      <c r="AJ223" s="700"/>
      <c r="AK223" s="700"/>
      <c r="AL223" s="700"/>
      <c r="AM223" s="700"/>
      <c r="AN223" s="701"/>
      <c r="AO223" s="701"/>
    </row>
    <row r="224" spans="1:41" ht="12" customHeight="1">
      <c r="A224" s="369" t="s">
        <v>1945</v>
      </c>
      <c r="B224" s="233" t="s">
        <v>804</v>
      </c>
      <c r="C224" s="229" t="s">
        <v>1636</v>
      </c>
      <c r="D224" s="242"/>
      <c r="E224" s="242"/>
      <c r="F224" s="242"/>
      <c r="G224" s="242"/>
      <c r="H224" s="242"/>
      <c r="I224" s="242"/>
      <c r="J224" s="243"/>
      <c r="K224" s="683" t="s">
        <v>1467</v>
      </c>
      <c r="L224" s="683"/>
      <c r="M224" s="684"/>
      <c r="N224" s="715" t="s">
        <v>1290</v>
      </c>
      <c r="O224" s="710"/>
      <c r="P224" s="715"/>
      <c r="Q224" s="710"/>
      <c r="R224" s="715" t="s">
        <v>1637</v>
      </c>
      <c r="S224" s="716"/>
      <c r="T224" s="710"/>
      <c r="U224" s="717"/>
      <c r="V224" s="709"/>
      <c r="W224" s="709"/>
      <c r="X224" s="718"/>
      <c r="Y224" s="717" t="s">
        <v>633</v>
      </c>
      <c r="Z224" s="709"/>
      <c r="AA224" s="709"/>
      <c r="AB224" s="718"/>
      <c r="AC224" s="704">
        <v>80</v>
      </c>
      <c r="AD224" s="704"/>
      <c r="AE224" s="704"/>
      <c r="AF224" s="210" t="s">
        <v>805</v>
      </c>
      <c r="AG224" s="198"/>
      <c r="AH224" s="198"/>
      <c r="AI224" s="198"/>
      <c r="AJ224" s="198"/>
      <c r="AK224" s="198"/>
      <c r="AL224" s="198"/>
      <c r="AM224" s="198"/>
      <c r="AN224" s="198"/>
      <c r="AO224" s="333">
        <v>24750</v>
      </c>
    </row>
    <row r="225" spans="1:41" ht="12" customHeight="1">
      <c r="A225" s="369" t="s">
        <v>1945</v>
      </c>
      <c r="B225" s="233" t="s">
        <v>879</v>
      </c>
      <c r="C225" s="229" t="s">
        <v>881</v>
      </c>
      <c r="D225" s="242"/>
      <c r="E225" s="242"/>
      <c r="F225" s="242"/>
      <c r="G225" s="242"/>
      <c r="H225" s="242"/>
      <c r="I225" s="242"/>
      <c r="J225" s="243"/>
      <c r="K225" s="683" t="s">
        <v>1467</v>
      </c>
      <c r="L225" s="683"/>
      <c r="M225" s="684"/>
      <c r="N225" s="715" t="s">
        <v>1290</v>
      </c>
      <c r="O225" s="710"/>
      <c r="P225" s="715"/>
      <c r="Q225" s="710"/>
      <c r="R225" s="715" t="s">
        <v>1637</v>
      </c>
      <c r="S225" s="716"/>
      <c r="T225" s="710"/>
      <c r="U225" s="717"/>
      <c r="V225" s="709"/>
      <c r="W225" s="709"/>
      <c r="X225" s="718"/>
      <c r="Y225" s="717" t="s">
        <v>633</v>
      </c>
      <c r="Z225" s="709"/>
      <c r="AA225" s="709"/>
      <c r="AB225" s="718"/>
      <c r="AC225" s="704">
        <v>80</v>
      </c>
      <c r="AD225" s="704"/>
      <c r="AE225" s="704"/>
      <c r="AF225" s="210" t="s">
        <v>883</v>
      </c>
      <c r="AG225" s="198"/>
      <c r="AH225" s="198"/>
      <c r="AI225" s="198"/>
      <c r="AJ225" s="198"/>
      <c r="AK225" s="198"/>
      <c r="AL225" s="198"/>
      <c r="AM225" s="198"/>
      <c r="AN225" s="198"/>
      <c r="AO225" s="333">
        <v>24880</v>
      </c>
    </row>
    <row r="226" spans="1:41" ht="12" customHeight="1">
      <c r="A226" s="369" t="s">
        <v>1945</v>
      </c>
      <c r="B226" s="233" t="s">
        <v>880</v>
      </c>
      <c r="C226" s="229" t="s">
        <v>882</v>
      </c>
      <c r="D226" s="242"/>
      <c r="E226" s="242"/>
      <c r="F226" s="242"/>
      <c r="G226" s="242"/>
      <c r="H226" s="242"/>
      <c r="I226" s="242"/>
      <c r="J226" s="243"/>
      <c r="K226" s="683" t="s">
        <v>1467</v>
      </c>
      <c r="L226" s="683"/>
      <c r="M226" s="684"/>
      <c r="N226" s="715" t="s">
        <v>1290</v>
      </c>
      <c r="O226" s="710"/>
      <c r="P226" s="715"/>
      <c r="Q226" s="710"/>
      <c r="R226" s="715" t="s">
        <v>1637</v>
      </c>
      <c r="S226" s="716"/>
      <c r="T226" s="710"/>
      <c r="U226" s="717"/>
      <c r="V226" s="709"/>
      <c r="W226" s="709"/>
      <c r="X226" s="718"/>
      <c r="Y226" s="717" t="s">
        <v>633</v>
      </c>
      <c r="Z226" s="709"/>
      <c r="AA226" s="709"/>
      <c r="AB226" s="718"/>
      <c r="AC226" s="704">
        <v>80</v>
      </c>
      <c r="AD226" s="704"/>
      <c r="AE226" s="704"/>
      <c r="AF226" s="210" t="s">
        <v>884</v>
      </c>
      <c r="AG226" s="198"/>
      <c r="AH226" s="198"/>
      <c r="AI226" s="198"/>
      <c r="AJ226" s="198"/>
      <c r="AK226" s="198"/>
      <c r="AL226" s="198"/>
      <c r="AM226" s="198"/>
      <c r="AN226" s="198"/>
      <c r="AO226" s="333">
        <v>25690</v>
      </c>
    </row>
    <row r="227" spans="1:41" ht="12" customHeight="1">
      <c r="A227" s="360" t="s">
        <v>1676</v>
      </c>
      <c r="B227" s="233"/>
      <c r="C227" s="229" t="s">
        <v>1487</v>
      </c>
      <c r="D227" s="242"/>
      <c r="E227" s="242"/>
      <c r="F227" s="242"/>
      <c r="G227" s="242"/>
      <c r="H227" s="242"/>
      <c r="I227" s="242"/>
      <c r="J227" s="243"/>
      <c r="K227" s="683" t="s">
        <v>632</v>
      </c>
      <c r="L227" s="683"/>
      <c r="M227" s="684"/>
      <c r="N227" s="715" t="s">
        <v>1290</v>
      </c>
      <c r="O227" s="710"/>
      <c r="P227" s="715" t="s">
        <v>574</v>
      </c>
      <c r="Q227" s="710"/>
      <c r="R227" s="715" t="s">
        <v>572</v>
      </c>
      <c r="S227" s="716"/>
      <c r="T227" s="710"/>
      <c r="U227" s="717"/>
      <c r="V227" s="709"/>
      <c r="W227" s="709"/>
      <c r="X227" s="718"/>
      <c r="Y227" s="717" t="s">
        <v>573</v>
      </c>
      <c r="Z227" s="709"/>
      <c r="AA227" s="709"/>
      <c r="AB227" s="718"/>
      <c r="AC227" s="704">
        <v>85</v>
      </c>
      <c r="AD227" s="704"/>
      <c r="AE227" s="704"/>
      <c r="AF227" s="210" t="s">
        <v>571</v>
      </c>
      <c r="AG227" s="198"/>
      <c r="AH227" s="198"/>
      <c r="AI227" s="198"/>
      <c r="AJ227" s="198"/>
      <c r="AK227" s="198"/>
      <c r="AL227" s="198"/>
      <c r="AM227" s="198"/>
      <c r="AN227" s="198"/>
      <c r="AO227" s="333">
        <v>25000</v>
      </c>
    </row>
    <row r="228" spans="1:41" ht="12" customHeight="1">
      <c r="A228" s="360" t="s">
        <v>1676</v>
      </c>
      <c r="B228" s="233"/>
      <c r="C228" s="229" t="s">
        <v>581</v>
      </c>
      <c r="D228" s="242"/>
      <c r="E228" s="242"/>
      <c r="F228" s="242"/>
      <c r="G228" s="242"/>
      <c r="H228" s="242"/>
      <c r="I228" s="242"/>
      <c r="J228" s="243"/>
      <c r="K228" s="683" t="s">
        <v>766</v>
      </c>
      <c r="L228" s="683"/>
      <c r="M228" s="684"/>
      <c r="N228" s="715" t="s">
        <v>1290</v>
      </c>
      <c r="O228" s="710"/>
      <c r="P228" s="715" t="s">
        <v>582</v>
      </c>
      <c r="Q228" s="710"/>
      <c r="R228" s="715" t="s">
        <v>583</v>
      </c>
      <c r="S228" s="716"/>
      <c r="T228" s="710"/>
      <c r="U228" s="717"/>
      <c r="V228" s="709"/>
      <c r="W228" s="709"/>
      <c r="X228" s="718"/>
      <c r="Y228" s="717" t="s">
        <v>1582</v>
      </c>
      <c r="Z228" s="709"/>
      <c r="AA228" s="709"/>
      <c r="AB228" s="718"/>
      <c r="AC228" s="704"/>
      <c r="AD228" s="704"/>
      <c r="AE228" s="704"/>
      <c r="AF228" s="210" t="s">
        <v>584</v>
      </c>
      <c r="AG228" s="198"/>
      <c r="AH228" s="198"/>
      <c r="AI228" s="198"/>
      <c r="AJ228" s="198"/>
      <c r="AK228" s="198"/>
      <c r="AL228" s="198"/>
      <c r="AM228" s="198"/>
      <c r="AN228" s="198"/>
      <c r="AO228" s="333">
        <v>49940</v>
      </c>
    </row>
    <row r="229" spans="1:41" ht="12" customHeight="1">
      <c r="A229" s="369" t="s">
        <v>1953</v>
      </c>
      <c r="B229" s="233" t="s">
        <v>1726</v>
      </c>
      <c r="C229" s="229" t="s">
        <v>1730</v>
      </c>
      <c r="D229" s="242"/>
      <c r="E229" s="242"/>
      <c r="F229" s="242"/>
      <c r="G229" s="242"/>
      <c r="H229" s="242"/>
      <c r="I229" s="242"/>
      <c r="J229" s="243"/>
      <c r="K229" s="683" t="s">
        <v>1583</v>
      </c>
      <c r="L229" s="683"/>
      <c r="M229" s="684"/>
      <c r="N229" s="715" t="s">
        <v>1290</v>
      </c>
      <c r="O229" s="710"/>
      <c r="P229" s="715"/>
      <c r="Q229" s="710"/>
      <c r="R229" s="715"/>
      <c r="S229" s="716"/>
      <c r="T229" s="710"/>
      <c r="U229" s="717" t="s">
        <v>1581</v>
      </c>
      <c r="V229" s="709"/>
      <c r="W229" s="709"/>
      <c r="X229" s="718"/>
      <c r="Y229" s="717" t="s">
        <v>1582</v>
      </c>
      <c r="Z229" s="709"/>
      <c r="AA229" s="709"/>
      <c r="AB229" s="718"/>
      <c r="AC229" s="704">
        <v>80</v>
      </c>
      <c r="AD229" s="704"/>
      <c r="AE229" s="704"/>
      <c r="AF229" s="197" t="s">
        <v>1584</v>
      </c>
      <c r="AG229" s="198"/>
      <c r="AH229" s="198"/>
      <c r="AI229" s="198"/>
      <c r="AJ229" s="198"/>
      <c r="AK229" s="198"/>
      <c r="AL229" s="198"/>
      <c r="AM229" s="198"/>
      <c r="AN229" s="199"/>
      <c r="AO229" s="346">
        <v>26460</v>
      </c>
    </row>
    <row r="230" spans="1:41" ht="12" customHeight="1">
      <c r="A230" s="369" t="s">
        <v>1953</v>
      </c>
      <c r="B230" s="233" t="s">
        <v>1447</v>
      </c>
      <c r="C230" s="229" t="s">
        <v>1727</v>
      </c>
      <c r="D230" s="242"/>
      <c r="E230" s="242"/>
      <c r="F230" s="242"/>
      <c r="G230" s="242"/>
      <c r="H230" s="242"/>
      <c r="I230" s="242"/>
      <c r="J230" s="243"/>
      <c r="K230" s="683" t="s">
        <v>1583</v>
      </c>
      <c r="L230" s="683"/>
      <c r="M230" s="684"/>
      <c r="N230" s="715" t="s">
        <v>1290</v>
      </c>
      <c r="O230" s="710"/>
      <c r="P230" s="715"/>
      <c r="Q230" s="710"/>
      <c r="R230" s="715"/>
      <c r="S230" s="716"/>
      <c r="T230" s="710"/>
      <c r="U230" s="717" t="s">
        <v>1581</v>
      </c>
      <c r="V230" s="709"/>
      <c r="W230" s="709"/>
      <c r="X230" s="718"/>
      <c r="Y230" s="717" t="s">
        <v>1582</v>
      </c>
      <c r="Z230" s="709"/>
      <c r="AA230" s="709"/>
      <c r="AB230" s="718"/>
      <c r="AC230" s="704">
        <v>80</v>
      </c>
      <c r="AD230" s="704"/>
      <c r="AE230" s="704"/>
      <c r="AF230" s="197" t="s">
        <v>1584</v>
      </c>
      <c r="AG230" s="198"/>
      <c r="AH230" s="198"/>
      <c r="AI230" s="198"/>
      <c r="AJ230" s="198"/>
      <c r="AK230" s="198"/>
      <c r="AL230" s="198"/>
      <c r="AM230" s="198"/>
      <c r="AN230" s="199"/>
      <c r="AO230" s="346">
        <v>28140</v>
      </c>
    </row>
    <row r="231" spans="1:41" ht="12" customHeight="1">
      <c r="A231" s="369" t="s">
        <v>1953</v>
      </c>
      <c r="B231" s="233" t="s">
        <v>1728</v>
      </c>
      <c r="C231" s="229" t="s">
        <v>1731</v>
      </c>
      <c r="D231" s="242"/>
      <c r="E231" s="242"/>
      <c r="F231" s="242"/>
      <c r="G231" s="242"/>
      <c r="H231" s="242"/>
      <c r="I231" s="242"/>
      <c r="J231" s="243"/>
      <c r="K231" s="683" t="s">
        <v>1583</v>
      </c>
      <c r="L231" s="683"/>
      <c r="M231" s="684"/>
      <c r="N231" s="715" t="s">
        <v>1290</v>
      </c>
      <c r="O231" s="716"/>
      <c r="P231" s="715"/>
      <c r="Q231" s="710"/>
      <c r="R231" s="715"/>
      <c r="S231" s="716"/>
      <c r="T231" s="710"/>
      <c r="U231" s="717" t="s">
        <v>1581</v>
      </c>
      <c r="V231" s="709"/>
      <c r="W231" s="709"/>
      <c r="X231" s="718"/>
      <c r="Y231" s="717" t="s">
        <v>1582</v>
      </c>
      <c r="Z231" s="709"/>
      <c r="AA231" s="709"/>
      <c r="AB231" s="718"/>
      <c r="AC231" s="704">
        <v>95</v>
      </c>
      <c r="AD231" s="704"/>
      <c r="AE231" s="704"/>
      <c r="AF231" s="197" t="s">
        <v>1584</v>
      </c>
      <c r="AG231" s="198"/>
      <c r="AH231" s="198"/>
      <c r="AI231" s="198"/>
      <c r="AJ231" s="198"/>
      <c r="AK231" s="198"/>
      <c r="AL231" s="198"/>
      <c r="AM231" s="198"/>
      <c r="AN231" s="199"/>
      <c r="AO231" s="346">
        <v>33915</v>
      </c>
    </row>
    <row r="232" spans="1:41" ht="12" customHeight="1">
      <c r="A232" s="369" t="s">
        <v>1953</v>
      </c>
      <c r="B232" s="233" t="s">
        <v>1448</v>
      </c>
      <c r="C232" s="229" t="s">
        <v>1729</v>
      </c>
      <c r="D232" s="242"/>
      <c r="E232" s="242"/>
      <c r="F232" s="242"/>
      <c r="G232" s="242"/>
      <c r="H232" s="242"/>
      <c r="I232" s="242"/>
      <c r="J232" s="243"/>
      <c r="K232" s="683" t="s">
        <v>1583</v>
      </c>
      <c r="L232" s="683"/>
      <c r="M232" s="684"/>
      <c r="N232" s="715" t="s">
        <v>1290</v>
      </c>
      <c r="O232" s="716"/>
      <c r="P232" s="715"/>
      <c r="Q232" s="710"/>
      <c r="R232" s="715"/>
      <c r="S232" s="716"/>
      <c r="T232" s="710"/>
      <c r="U232" s="717" t="s">
        <v>1581</v>
      </c>
      <c r="V232" s="709"/>
      <c r="W232" s="709"/>
      <c r="X232" s="718"/>
      <c r="Y232" s="717" t="s">
        <v>1582</v>
      </c>
      <c r="Z232" s="709"/>
      <c r="AA232" s="709"/>
      <c r="AB232" s="718"/>
      <c r="AC232" s="704">
        <v>95</v>
      </c>
      <c r="AD232" s="704"/>
      <c r="AE232" s="704"/>
      <c r="AF232" s="197" t="s">
        <v>1584</v>
      </c>
      <c r="AG232" s="198"/>
      <c r="AH232" s="198"/>
      <c r="AI232" s="198"/>
      <c r="AJ232" s="198"/>
      <c r="AK232" s="198"/>
      <c r="AL232" s="198"/>
      <c r="AM232" s="198"/>
      <c r="AN232" s="199"/>
      <c r="AO232" s="346">
        <v>35805</v>
      </c>
    </row>
    <row r="233" spans="1:41" ht="12" customHeight="1">
      <c r="A233" s="369" t="s">
        <v>1953</v>
      </c>
      <c r="B233" s="233" t="s">
        <v>1219</v>
      </c>
      <c r="C233" s="229" t="s">
        <v>1220</v>
      </c>
      <c r="D233" s="242"/>
      <c r="E233" s="242"/>
      <c r="F233" s="242"/>
      <c r="G233" s="242"/>
      <c r="H233" s="242"/>
      <c r="I233" s="242"/>
      <c r="J233" s="243"/>
      <c r="K233" s="683" t="s">
        <v>1583</v>
      </c>
      <c r="L233" s="683"/>
      <c r="M233" s="684"/>
      <c r="N233" s="715" t="s">
        <v>1290</v>
      </c>
      <c r="O233" s="716"/>
      <c r="P233" s="715"/>
      <c r="Q233" s="710"/>
      <c r="R233" s="715"/>
      <c r="S233" s="716"/>
      <c r="T233" s="710"/>
      <c r="U233" s="717" t="s">
        <v>1581</v>
      </c>
      <c r="V233" s="709"/>
      <c r="W233" s="709"/>
      <c r="X233" s="718"/>
      <c r="Y233" s="717" t="s">
        <v>1221</v>
      </c>
      <c r="Z233" s="709"/>
      <c r="AA233" s="709"/>
      <c r="AB233" s="718"/>
      <c r="AC233" s="704">
        <v>95</v>
      </c>
      <c r="AD233" s="704"/>
      <c r="AE233" s="704"/>
      <c r="AF233" s="197" t="s">
        <v>1222</v>
      </c>
      <c r="AG233" s="198"/>
      <c r="AH233" s="198"/>
      <c r="AI233" s="198"/>
      <c r="AJ233" s="198"/>
      <c r="AK233" s="198"/>
      <c r="AL233" s="198"/>
      <c r="AM233" s="198"/>
      <c r="AN233" s="199"/>
      <c r="AO233" s="346">
        <v>38115</v>
      </c>
    </row>
    <row r="234" spans="1:41" ht="12" customHeight="1">
      <c r="A234" s="371" t="s">
        <v>1946</v>
      </c>
      <c r="B234" s="229" t="s">
        <v>449</v>
      </c>
      <c r="C234" s="229" t="s">
        <v>234</v>
      </c>
      <c r="D234" s="242"/>
      <c r="E234" s="242"/>
      <c r="F234" s="242"/>
      <c r="G234" s="242"/>
      <c r="H234" s="242"/>
      <c r="I234" s="242"/>
      <c r="J234" s="243"/>
      <c r="K234" s="716" t="s">
        <v>236</v>
      </c>
      <c r="L234" s="716"/>
      <c r="M234" s="710"/>
      <c r="N234" s="715" t="s">
        <v>702</v>
      </c>
      <c r="O234" s="716"/>
      <c r="P234" s="715"/>
      <c r="Q234" s="710"/>
      <c r="R234" s="715" t="s">
        <v>1594</v>
      </c>
      <c r="S234" s="716"/>
      <c r="T234" s="710"/>
      <c r="U234" s="717"/>
      <c r="V234" s="709"/>
      <c r="W234" s="709"/>
      <c r="X234" s="718"/>
      <c r="Y234" s="717"/>
      <c r="Z234" s="709"/>
      <c r="AA234" s="709"/>
      <c r="AB234" s="718"/>
      <c r="AC234" s="709">
        <v>82</v>
      </c>
      <c r="AD234" s="709"/>
      <c r="AE234" s="709"/>
      <c r="AF234" s="197"/>
      <c r="AG234" s="198"/>
      <c r="AH234" s="198"/>
      <c r="AI234" s="198"/>
      <c r="AJ234" s="198"/>
      <c r="AK234" s="198"/>
      <c r="AL234" s="198"/>
      <c r="AM234" s="198"/>
      <c r="AN234" s="199"/>
      <c r="AO234" s="333">
        <v>52580</v>
      </c>
    </row>
    <row r="235" spans="1:41" s="319" customFormat="1" ht="15" customHeight="1">
      <c r="A235" s="368"/>
      <c r="B235" s="205" t="s">
        <v>308</v>
      </c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5"/>
      <c r="AK235" s="245"/>
      <c r="AL235" s="195"/>
      <c r="AM235" s="245"/>
      <c r="AN235" s="245"/>
      <c r="AO235" s="323"/>
    </row>
    <row r="236" spans="1:41" ht="11.25" customHeight="1">
      <c r="A236" s="357"/>
      <c r="B236" s="711" t="s">
        <v>1596</v>
      </c>
      <c r="C236" s="711" t="s">
        <v>1597</v>
      </c>
      <c r="D236" s="712"/>
      <c r="E236" s="712"/>
      <c r="F236" s="712"/>
      <c r="G236" s="712"/>
      <c r="H236" s="712"/>
      <c r="I236" s="712"/>
      <c r="J236" s="712"/>
      <c r="K236" s="712"/>
      <c r="L236" s="712"/>
      <c r="M236" s="712"/>
      <c r="N236" s="712"/>
      <c r="O236" s="712"/>
      <c r="P236" s="685"/>
      <c r="Q236" s="685"/>
      <c r="R236" s="685"/>
      <c r="S236" s="685"/>
      <c r="T236" s="685"/>
      <c r="U236" s="685"/>
      <c r="V236" s="685"/>
      <c r="W236" s="685"/>
      <c r="X236" s="685"/>
      <c r="Y236" s="685"/>
      <c r="Z236" s="685"/>
      <c r="AA236" s="685"/>
      <c r="AB236" s="685"/>
      <c r="AC236" s="685"/>
      <c r="AD236" s="685"/>
      <c r="AE236" s="685"/>
      <c r="AF236" s="685"/>
      <c r="AG236" s="685"/>
      <c r="AH236" s="685"/>
      <c r="AI236" s="685"/>
      <c r="AJ236" s="685"/>
      <c r="AK236" s="685"/>
      <c r="AL236" s="685"/>
      <c r="AM236" s="685"/>
      <c r="AN236" s="686"/>
      <c r="AO236" s="713" t="s">
        <v>1578</v>
      </c>
    </row>
    <row r="237" spans="1:41" ht="11.25" customHeight="1">
      <c r="A237" s="356"/>
      <c r="B237" s="714"/>
      <c r="C237" s="714"/>
      <c r="D237" s="700"/>
      <c r="E237" s="700"/>
      <c r="F237" s="700"/>
      <c r="G237" s="700"/>
      <c r="H237" s="700"/>
      <c r="I237" s="700"/>
      <c r="J237" s="700"/>
      <c r="K237" s="700"/>
      <c r="L237" s="700"/>
      <c r="M237" s="700"/>
      <c r="N237" s="700"/>
      <c r="O237" s="700"/>
      <c r="P237" s="707"/>
      <c r="Q237" s="707"/>
      <c r="R237" s="707"/>
      <c r="S237" s="707"/>
      <c r="T237" s="707"/>
      <c r="U237" s="707"/>
      <c r="V237" s="707"/>
      <c r="W237" s="707"/>
      <c r="X237" s="707"/>
      <c r="Y237" s="707"/>
      <c r="Z237" s="707"/>
      <c r="AA237" s="707"/>
      <c r="AB237" s="707"/>
      <c r="AC237" s="707"/>
      <c r="AD237" s="707"/>
      <c r="AE237" s="707"/>
      <c r="AF237" s="707"/>
      <c r="AG237" s="707"/>
      <c r="AH237" s="707"/>
      <c r="AI237" s="707"/>
      <c r="AJ237" s="707"/>
      <c r="AK237" s="707"/>
      <c r="AL237" s="707"/>
      <c r="AM237" s="707"/>
      <c r="AN237" s="708"/>
      <c r="AO237" s="701"/>
    </row>
    <row r="238" spans="1:41" ht="12" customHeight="1">
      <c r="A238" s="228" t="s">
        <v>1676</v>
      </c>
      <c r="B238" s="236"/>
      <c r="C238" s="233" t="s">
        <v>585</v>
      </c>
      <c r="D238" s="249"/>
      <c r="E238" s="249"/>
      <c r="F238" s="249"/>
      <c r="G238" s="249"/>
      <c r="H238" s="249"/>
      <c r="I238" s="249"/>
      <c r="J238" s="249"/>
      <c r="K238" s="385"/>
      <c r="L238" s="385"/>
      <c r="M238" s="385"/>
      <c r="N238" s="385"/>
      <c r="O238" s="385"/>
      <c r="P238" s="385"/>
      <c r="Q238" s="385"/>
      <c r="R238" s="385"/>
      <c r="S238" s="385"/>
      <c r="T238" s="385"/>
      <c r="U238" s="239"/>
      <c r="V238" s="239"/>
      <c r="W238" s="239"/>
      <c r="X238" s="239"/>
      <c r="Y238" s="239"/>
      <c r="Z238" s="239"/>
      <c r="AA238" s="239"/>
      <c r="AB238" s="239"/>
      <c r="AC238" s="239"/>
      <c r="AD238" s="239"/>
      <c r="AE238" s="239"/>
      <c r="AF238" s="220"/>
      <c r="AG238" s="220"/>
      <c r="AH238" s="220"/>
      <c r="AI238" s="220"/>
      <c r="AJ238" s="220"/>
      <c r="AK238" s="220"/>
      <c r="AL238" s="220"/>
      <c r="AM238" s="220"/>
      <c r="AN238" s="221"/>
      <c r="AO238" s="333">
        <v>73651</v>
      </c>
    </row>
    <row r="239" spans="1:41" ht="12" customHeight="1">
      <c r="A239" s="228" t="s">
        <v>1676</v>
      </c>
      <c r="B239" s="236"/>
      <c r="C239" s="229" t="s">
        <v>586</v>
      </c>
      <c r="D239" s="242"/>
      <c r="E239" s="242"/>
      <c r="F239" s="242"/>
      <c r="G239" s="242"/>
      <c r="H239" s="242"/>
      <c r="I239" s="242"/>
      <c r="J239" s="242"/>
      <c r="K239" s="341"/>
      <c r="L239" s="341"/>
      <c r="M239" s="341"/>
      <c r="N239" s="341"/>
      <c r="O239" s="341"/>
      <c r="P239" s="341"/>
      <c r="Q239" s="341"/>
      <c r="R239" s="341"/>
      <c r="S239" s="341"/>
      <c r="T239" s="34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198"/>
      <c r="AG239" s="198"/>
      <c r="AH239" s="198"/>
      <c r="AI239" s="198"/>
      <c r="AJ239" s="198"/>
      <c r="AK239" s="198"/>
      <c r="AL239" s="198"/>
      <c r="AM239" s="198"/>
      <c r="AN239" s="199"/>
      <c r="AO239" s="333">
        <v>58668</v>
      </c>
    </row>
    <row r="240" spans="1:41" ht="12" customHeight="1">
      <c r="A240" s="228" t="s">
        <v>1676</v>
      </c>
      <c r="B240" s="236"/>
      <c r="C240" s="229" t="s">
        <v>587</v>
      </c>
      <c r="D240" s="242"/>
      <c r="E240" s="242"/>
      <c r="F240" s="242"/>
      <c r="G240" s="242"/>
      <c r="H240" s="242"/>
      <c r="I240" s="242"/>
      <c r="J240" s="242"/>
      <c r="K240" s="341"/>
      <c r="L240" s="341"/>
      <c r="M240" s="341"/>
      <c r="N240" s="341"/>
      <c r="O240" s="341"/>
      <c r="P240" s="341"/>
      <c r="Q240" s="341"/>
      <c r="R240" s="341"/>
      <c r="S240" s="341"/>
      <c r="T240" s="34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198"/>
      <c r="AG240" s="198"/>
      <c r="AH240" s="198"/>
      <c r="AI240" s="198"/>
      <c r="AJ240" s="198"/>
      <c r="AK240" s="198"/>
      <c r="AL240" s="198"/>
      <c r="AM240" s="198"/>
      <c r="AN240" s="199"/>
      <c r="AO240" s="333">
        <v>71754</v>
      </c>
    </row>
    <row r="241" spans="1:41" ht="12" customHeight="1">
      <c r="A241" s="228" t="s">
        <v>1676</v>
      </c>
      <c r="B241" s="236"/>
      <c r="C241" s="229" t="s">
        <v>902</v>
      </c>
      <c r="D241" s="242"/>
      <c r="E241" s="242"/>
      <c r="F241" s="242"/>
      <c r="G241" s="242"/>
      <c r="H241" s="242"/>
      <c r="I241" s="242"/>
      <c r="J241" s="242"/>
      <c r="K241" s="341"/>
      <c r="L241" s="341"/>
      <c r="M241" s="341"/>
      <c r="N241" s="341"/>
      <c r="O241" s="341"/>
      <c r="P241" s="341"/>
      <c r="Q241" s="341"/>
      <c r="R241" s="341"/>
      <c r="S241" s="341"/>
      <c r="T241" s="34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198"/>
      <c r="AG241" s="198"/>
      <c r="AH241" s="198"/>
      <c r="AI241" s="198"/>
      <c r="AJ241" s="198"/>
      <c r="AK241" s="198"/>
      <c r="AL241" s="198"/>
      <c r="AM241" s="198"/>
      <c r="AN241" s="199"/>
      <c r="AO241" s="333">
        <v>57666</v>
      </c>
    </row>
    <row r="242" spans="1:41" ht="12" customHeight="1">
      <c r="A242" s="228" t="s">
        <v>1676</v>
      </c>
      <c r="B242" s="236"/>
      <c r="C242" s="229" t="s">
        <v>588</v>
      </c>
      <c r="D242" s="242"/>
      <c r="E242" s="242"/>
      <c r="F242" s="242"/>
      <c r="G242" s="242"/>
      <c r="H242" s="242"/>
      <c r="I242" s="242"/>
      <c r="J242" s="242"/>
      <c r="K242" s="341"/>
      <c r="L242" s="341"/>
      <c r="M242" s="341"/>
      <c r="N242" s="341"/>
      <c r="O242" s="341"/>
      <c r="P242" s="341"/>
      <c r="Q242" s="341"/>
      <c r="R242" s="341"/>
      <c r="S242" s="341"/>
      <c r="T242" s="34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198"/>
      <c r="AG242" s="198"/>
      <c r="AH242" s="198"/>
      <c r="AI242" s="198"/>
      <c r="AJ242" s="198"/>
      <c r="AK242" s="198"/>
      <c r="AL242" s="198"/>
      <c r="AM242" s="198"/>
      <c r="AN242" s="199"/>
      <c r="AO242" s="333">
        <v>78360</v>
      </c>
    </row>
    <row r="243" spans="1:41" ht="12" customHeight="1">
      <c r="A243" s="228" t="s">
        <v>1676</v>
      </c>
      <c r="B243" s="236"/>
      <c r="C243" s="229" t="s">
        <v>589</v>
      </c>
      <c r="D243" s="242"/>
      <c r="E243" s="242"/>
      <c r="F243" s="242"/>
      <c r="G243" s="242"/>
      <c r="H243" s="242"/>
      <c r="I243" s="242"/>
      <c r="J243" s="242"/>
      <c r="K243" s="341"/>
      <c r="L243" s="341"/>
      <c r="M243" s="341"/>
      <c r="N243" s="341"/>
      <c r="O243" s="341"/>
      <c r="P243" s="341"/>
      <c r="Q243" s="341"/>
      <c r="R243" s="341"/>
      <c r="S243" s="341"/>
      <c r="T243" s="34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198"/>
      <c r="AG243" s="198"/>
      <c r="AH243" s="198"/>
      <c r="AI243" s="198"/>
      <c r="AJ243" s="198"/>
      <c r="AK243" s="198"/>
      <c r="AL243" s="198"/>
      <c r="AM243" s="198"/>
      <c r="AN243" s="199"/>
      <c r="AO243" s="333">
        <v>101564</v>
      </c>
    </row>
    <row r="244" spans="1:41" ht="12" customHeight="1">
      <c r="A244" s="228" t="s">
        <v>1676</v>
      </c>
      <c r="B244" s="236"/>
      <c r="C244" s="229" t="s">
        <v>590</v>
      </c>
      <c r="D244" s="242"/>
      <c r="E244" s="242"/>
      <c r="F244" s="242"/>
      <c r="G244" s="242"/>
      <c r="H244" s="242"/>
      <c r="I244" s="242"/>
      <c r="J244" s="242"/>
      <c r="K244" s="341"/>
      <c r="L244" s="341"/>
      <c r="M244" s="341"/>
      <c r="N244" s="341"/>
      <c r="O244" s="341"/>
      <c r="P244" s="341"/>
      <c r="Q244" s="341"/>
      <c r="R244" s="341"/>
      <c r="S244" s="341"/>
      <c r="T244" s="34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198"/>
      <c r="AG244" s="198"/>
      <c r="AH244" s="198"/>
      <c r="AI244" s="198"/>
      <c r="AJ244" s="198"/>
      <c r="AK244" s="198"/>
      <c r="AL244" s="198"/>
      <c r="AM244" s="198"/>
      <c r="AN244" s="199"/>
      <c r="AO244" s="333">
        <v>112699</v>
      </c>
    </row>
    <row r="245" spans="1:41" ht="12" customHeight="1">
      <c r="A245" s="228" t="s">
        <v>1676</v>
      </c>
      <c r="B245" s="236"/>
      <c r="C245" s="229" t="s">
        <v>591</v>
      </c>
      <c r="D245" s="242"/>
      <c r="E245" s="242"/>
      <c r="F245" s="242"/>
      <c r="G245" s="242"/>
      <c r="H245" s="242"/>
      <c r="I245" s="242"/>
      <c r="J245" s="242"/>
      <c r="K245" s="341"/>
      <c r="L245" s="341"/>
      <c r="M245" s="341"/>
      <c r="N245" s="341"/>
      <c r="O245" s="341"/>
      <c r="P245" s="341"/>
      <c r="Q245" s="341"/>
      <c r="R245" s="341"/>
      <c r="S245" s="341"/>
      <c r="T245" s="34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198"/>
      <c r="AG245" s="198"/>
      <c r="AH245" s="198"/>
      <c r="AI245" s="198"/>
      <c r="AJ245" s="198"/>
      <c r="AK245" s="198"/>
      <c r="AL245" s="198"/>
      <c r="AM245" s="198"/>
      <c r="AN245" s="199"/>
      <c r="AO245" s="333">
        <v>62040</v>
      </c>
    </row>
    <row r="246" spans="1:41" ht="12" customHeight="1">
      <c r="A246" s="228" t="s">
        <v>1676</v>
      </c>
      <c r="B246" s="236"/>
      <c r="C246" s="229" t="s">
        <v>593</v>
      </c>
      <c r="D246" s="242"/>
      <c r="E246" s="242"/>
      <c r="F246" s="242"/>
      <c r="G246" s="242"/>
      <c r="H246" s="242"/>
      <c r="I246" s="242"/>
      <c r="J246" s="242"/>
      <c r="K246" s="341"/>
      <c r="L246" s="341"/>
      <c r="M246" s="341"/>
      <c r="N246" s="341"/>
      <c r="O246" s="341"/>
      <c r="P246" s="341"/>
      <c r="Q246" s="341"/>
      <c r="R246" s="341"/>
      <c r="S246" s="341"/>
      <c r="T246" s="34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198"/>
      <c r="AG246" s="198"/>
      <c r="AH246" s="198"/>
      <c r="AI246" s="198"/>
      <c r="AJ246" s="198"/>
      <c r="AK246" s="198"/>
      <c r="AL246" s="198"/>
      <c r="AM246" s="198"/>
      <c r="AN246" s="199"/>
      <c r="AO246" s="333">
        <v>87079</v>
      </c>
    </row>
    <row r="247" spans="1:41" ht="12" customHeight="1">
      <c r="A247" s="228" t="s">
        <v>1676</v>
      </c>
      <c r="B247" s="236"/>
      <c r="C247" s="229" t="s">
        <v>594</v>
      </c>
      <c r="D247" s="242"/>
      <c r="E247" s="242"/>
      <c r="F247" s="242"/>
      <c r="G247" s="242"/>
      <c r="H247" s="242"/>
      <c r="I247" s="242"/>
      <c r="J247" s="242"/>
      <c r="K247" s="341"/>
      <c r="L247" s="341"/>
      <c r="M247" s="341"/>
      <c r="N247" s="341"/>
      <c r="O247" s="341"/>
      <c r="P247" s="341"/>
      <c r="Q247" s="341"/>
      <c r="R247" s="341"/>
      <c r="S247" s="341"/>
      <c r="T247" s="34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198"/>
      <c r="AG247" s="198"/>
      <c r="AH247" s="198"/>
      <c r="AI247" s="198"/>
      <c r="AJ247" s="198"/>
      <c r="AK247" s="198"/>
      <c r="AL247" s="198"/>
      <c r="AM247" s="198"/>
      <c r="AN247" s="199"/>
      <c r="AO247" s="333">
        <v>85210</v>
      </c>
    </row>
    <row r="248" spans="1:41" ht="12" customHeight="1">
      <c r="A248" s="228" t="s">
        <v>1676</v>
      </c>
      <c r="B248" s="236"/>
      <c r="C248" s="229" t="s">
        <v>595</v>
      </c>
      <c r="D248" s="242"/>
      <c r="E248" s="242"/>
      <c r="F248" s="242"/>
      <c r="G248" s="242"/>
      <c r="H248" s="242"/>
      <c r="I248" s="242"/>
      <c r="J248" s="242"/>
      <c r="K248" s="341"/>
      <c r="L248" s="341"/>
      <c r="M248" s="341"/>
      <c r="N248" s="341"/>
      <c r="O248" s="341"/>
      <c r="P248" s="341"/>
      <c r="Q248" s="341"/>
      <c r="R248" s="341"/>
      <c r="S248" s="341"/>
      <c r="T248" s="34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198"/>
      <c r="AG248" s="198"/>
      <c r="AH248" s="198"/>
      <c r="AI248" s="198"/>
      <c r="AJ248" s="198"/>
      <c r="AK248" s="198"/>
      <c r="AL248" s="198"/>
      <c r="AM248" s="198"/>
      <c r="AN248" s="199"/>
      <c r="AO248" s="333">
        <v>91788</v>
      </c>
    </row>
    <row r="249" spans="1:41" ht="12" customHeight="1">
      <c r="A249" s="228" t="s">
        <v>1676</v>
      </c>
      <c r="B249" s="236"/>
      <c r="C249" s="229" t="s">
        <v>596</v>
      </c>
      <c r="D249" s="242"/>
      <c r="E249" s="242"/>
      <c r="F249" s="242"/>
      <c r="G249" s="242"/>
      <c r="H249" s="242"/>
      <c r="I249" s="242"/>
      <c r="J249" s="242"/>
      <c r="K249" s="341"/>
      <c r="L249" s="341"/>
      <c r="M249" s="341"/>
      <c r="N249" s="341"/>
      <c r="O249" s="341"/>
      <c r="P249" s="341"/>
      <c r="Q249" s="341"/>
      <c r="R249" s="341"/>
      <c r="S249" s="341"/>
      <c r="T249" s="34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198"/>
      <c r="AG249" s="198"/>
      <c r="AH249" s="198"/>
      <c r="AI249" s="198"/>
      <c r="AJ249" s="198"/>
      <c r="AK249" s="198"/>
      <c r="AL249" s="198"/>
      <c r="AM249" s="198"/>
      <c r="AN249" s="199"/>
      <c r="AO249" s="333">
        <v>111648</v>
      </c>
    </row>
    <row r="250" spans="1:41" ht="12" customHeight="1">
      <c r="A250" s="228" t="s">
        <v>1676</v>
      </c>
      <c r="B250" s="236"/>
      <c r="C250" s="229" t="s">
        <v>597</v>
      </c>
      <c r="D250" s="242"/>
      <c r="E250" s="242"/>
      <c r="F250" s="242"/>
      <c r="G250" s="242"/>
      <c r="H250" s="242"/>
      <c r="I250" s="242"/>
      <c r="J250" s="242"/>
      <c r="K250" s="341"/>
      <c r="L250" s="341"/>
      <c r="M250" s="341"/>
      <c r="N250" s="341"/>
      <c r="O250" s="341"/>
      <c r="P250" s="341"/>
      <c r="Q250" s="341"/>
      <c r="R250" s="341"/>
      <c r="S250" s="341"/>
      <c r="T250" s="34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198"/>
      <c r="AG250" s="198"/>
      <c r="AH250" s="198"/>
      <c r="AI250" s="198"/>
      <c r="AJ250" s="198"/>
      <c r="AK250" s="198"/>
      <c r="AL250" s="198"/>
      <c r="AM250" s="198"/>
      <c r="AN250" s="199"/>
      <c r="AO250" s="333">
        <v>124048</v>
      </c>
    </row>
    <row r="251" spans="1:41" ht="12" customHeight="1">
      <c r="A251" s="228" t="s">
        <v>1676</v>
      </c>
      <c r="B251" s="236"/>
      <c r="C251" s="229" t="s">
        <v>598</v>
      </c>
      <c r="D251" s="242"/>
      <c r="E251" s="242"/>
      <c r="F251" s="242"/>
      <c r="G251" s="242"/>
      <c r="H251" s="242"/>
      <c r="I251" s="242"/>
      <c r="J251" s="242"/>
      <c r="K251" s="341"/>
      <c r="L251" s="341"/>
      <c r="M251" s="341"/>
      <c r="N251" s="341"/>
      <c r="O251" s="341"/>
      <c r="P251" s="341"/>
      <c r="Q251" s="341"/>
      <c r="R251" s="341"/>
      <c r="S251" s="341"/>
      <c r="T251" s="34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198"/>
      <c r="AG251" s="198"/>
      <c r="AH251" s="198"/>
      <c r="AI251" s="198"/>
      <c r="AJ251" s="198"/>
      <c r="AK251" s="198"/>
      <c r="AL251" s="198"/>
      <c r="AM251" s="198"/>
      <c r="AN251" s="199"/>
      <c r="AO251" s="333">
        <v>110908</v>
      </c>
    </row>
    <row r="252" spans="1:41" ht="12" customHeight="1">
      <c r="A252" s="228" t="s">
        <v>1676</v>
      </c>
      <c r="B252" s="236"/>
      <c r="C252" s="229" t="s">
        <v>599</v>
      </c>
      <c r="D252" s="242"/>
      <c r="E252" s="242"/>
      <c r="F252" s="242"/>
      <c r="G252" s="242"/>
      <c r="H252" s="242"/>
      <c r="I252" s="242"/>
      <c r="J252" s="242"/>
      <c r="K252" s="341"/>
      <c r="L252" s="341"/>
      <c r="M252" s="341"/>
      <c r="N252" s="341"/>
      <c r="O252" s="341"/>
      <c r="P252" s="341"/>
      <c r="Q252" s="341"/>
      <c r="R252" s="341"/>
      <c r="S252" s="341"/>
      <c r="T252" s="34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198"/>
      <c r="AG252" s="198"/>
      <c r="AH252" s="198"/>
      <c r="AI252" s="198"/>
      <c r="AJ252" s="198"/>
      <c r="AK252" s="198"/>
      <c r="AL252" s="198"/>
      <c r="AM252" s="198"/>
      <c r="AN252" s="199"/>
      <c r="AO252" s="333">
        <v>72056</v>
      </c>
    </row>
    <row r="253" spans="1:41" ht="12" customHeight="1">
      <c r="A253" s="228" t="s">
        <v>1953</v>
      </c>
      <c r="B253" s="236"/>
      <c r="C253" s="229" t="s">
        <v>1033</v>
      </c>
      <c r="D253" s="242"/>
      <c r="E253" s="242"/>
      <c r="F253" s="242"/>
      <c r="G253" s="242"/>
      <c r="H253" s="242"/>
      <c r="I253" s="242"/>
      <c r="J253" s="242"/>
      <c r="K253" s="341"/>
      <c r="L253" s="341"/>
      <c r="M253" s="341"/>
      <c r="N253" s="341"/>
      <c r="O253" s="341"/>
      <c r="P253" s="341"/>
      <c r="Q253" s="341"/>
      <c r="R253" s="341"/>
      <c r="S253" s="341"/>
      <c r="T253" s="34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198"/>
      <c r="AG253" s="198"/>
      <c r="AH253" s="198"/>
      <c r="AI253" s="198"/>
      <c r="AJ253" s="198"/>
      <c r="AK253" s="198"/>
      <c r="AL253" s="198"/>
      <c r="AM253" s="198"/>
      <c r="AN253" s="199"/>
      <c r="AO253" s="333">
        <v>54600</v>
      </c>
    </row>
    <row r="254" spans="1:41" ht="12" customHeight="1">
      <c r="A254" s="228" t="s">
        <v>1953</v>
      </c>
      <c r="B254" s="236"/>
      <c r="C254" s="229" t="s">
        <v>1034</v>
      </c>
      <c r="D254" s="242"/>
      <c r="E254" s="242"/>
      <c r="F254" s="242"/>
      <c r="G254" s="242"/>
      <c r="H254" s="242"/>
      <c r="I254" s="242"/>
      <c r="J254" s="242"/>
      <c r="K254" s="341"/>
      <c r="L254" s="341"/>
      <c r="M254" s="341"/>
      <c r="N254" s="341"/>
      <c r="O254" s="341"/>
      <c r="P254" s="341"/>
      <c r="Q254" s="341"/>
      <c r="R254" s="341"/>
      <c r="S254" s="341"/>
      <c r="T254" s="34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198"/>
      <c r="AG254" s="198"/>
      <c r="AH254" s="198"/>
      <c r="AI254" s="198"/>
      <c r="AJ254" s="198"/>
      <c r="AK254" s="198"/>
      <c r="AL254" s="198"/>
      <c r="AM254" s="198"/>
      <c r="AN254" s="199"/>
      <c r="AO254" s="333">
        <v>89002</v>
      </c>
    </row>
    <row r="255" spans="1:41" ht="12" customHeight="1">
      <c r="A255" s="228" t="s">
        <v>1953</v>
      </c>
      <c r="B255" s="236"/>
      <c r="C255" s="229" t="s">
        <v>1038</v>
      </c>
      <c r="D255" s="242"/>
      <c r="E255" s="242"/>
      <c r="F255" s="242"/>
      <c r="G255" s="242"/>
      <c r="H255" s="242"/>
      <c r="I255" s="242"/>
      <c r="J255" s="242"/>
      <c r="K255" s="341"/>
      <c r="L255" s="341"/>
      <c r="M255" s="341"/>
      <c r="N255" s="341"/>
      <c r="O255" s="341"/>
      <c r="P255" s="341"/>
      <c r="Q255" s="341"/>
      <c r="R255" s="341"/>
      <c r="S255" s="341"/>
      <c r="T255" s="34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198"/>
      <c r="AG255" s="198"/>
      <c r="AH255" s="198"/>
      <c r="AI255" s="198"/>
      <c r="AJ255" s="198"/>
      <c r="AK255" s="198"/>
      <c r="AL255" s="198"/>
      <c r="AM255" s="198"/>
      <c r="AN255" s="199"/>
      <c r="AO255" s="333">
        <v>48615</v>
      </c>
    </row>
    <row r="256" spans="1:41" ht="12" customHeight="1">
      <c r="A256" s="228" t="s">
        <v>1953</v>
      </c>
      <c r="B256" s="236"/>
      <c r="C256" s="229" t="s">
        <v>1039</v>
      </c>
      <c r="D256" s="242"/>
      <c r="E256" s="242"/>
      <c r="F256" s="242"/>
      <c r="G256" s="242"/>
      <c r="H256" s="242"/>
      <c r="I256" s="242"/>
      <c r="J256" s="242"/>
      <c r="K256" s="341"/>
      <c r="L256" s="341"/>
      <c r="M256" s="341"/>
      <c r="N256" s="341"/>
      <c r="O256" s="341"/>
      <c r="P256" s="341"/>
      <c r="Q256" s="341"/>
      <c r="R256" s="341"/>
      <c r="S256" s="341"/>
      <c r="T256" s="34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198"/>
      <c r="AG256" s="198"/>
      <c r="AH256" s="198"/>
      <c r="AI256" s="198"/>
      <c r="AJ256" s="198"/>
      <c r="AK256" s="198"/>
      <c r="AL256" s="198"/>
      <c r="AM256" s="198"/>
      <c r="AN256" s="199"/>
      <c r="AO256" s="333">
        <v>88477</v>
      </c>
    </row>
    <row r="257" spans="1:41" s="319" customFormat="1" ht="15" customHeight="1">
      <c r="A257" s="368"/>
      <c r="B257" s="205" t="s">
        <v>343</v>
      </c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5"/>
      <c r="AE257" s="245"/>
      <c r="AF257" s="245"/>
      <c r="AG257" s="245"/>
      <c r="AH257" s="245"/>
      <c r="AI257" s="245"/>
      <c r="AJ257" s="245"/>
      <c r="AK257" s="245"/>
      <c r="AL257" s="195"/>
      <c r="AM257" s="245"/>
      <c r="AN257" s="245"/>
      <c r="AO257" s="323"/>
    </row>
    <row r="258" spans="1:41" ht="11.25" customHeight="1">
      <c r="A258" s="357"/>
      <c r="B258" s="711" t="s">
        <v>1596</v>
      </c>
      <c r="C258" s="711" t="s">
        <v>1597</v>
      </c>
      <c r="D258" s="712"/>
      <c r="E258" s="712"/>
      <c r="F258" s="712"/>
      <c r="G258" s="712"/>
      <c r="H258" s="712"/>
      <c r="I258" s="712"/>
      <c r="J258" s="712"/>
      <c r="K258" s="712"/>
      <c r="L258" s="712"/>
      <c r="M258" s="712"/>
      <c r="N258" s="712"/>
      <c r="O258" s="712"/>
      <c r="P258" s="685"/>
      <c r="Q258" s="685"/>
      <c r="R258" s="685"/>
      <c r="S258" s="685"/>
      <c r="T258" s="685"/>
      <c r="U258" s="685"/>
      <c r="V258" s="685"/>
      <c r="W258" s="685"/>
      <c r="X258" s="685"/>
      <c r="Y258" s="685"/>
      <c r="Z258" s="685"/>
      <c r="AA258" s="685"/>
      <c r="AB258" s="685"/>
      <c r="AC258" s="685"/>
      <c r="AD258" s="685"/>
      <c r="AE258" s="685"/>
      <c r="AF258" s="685"/>
      <c r="AG258" s="685"/>
      <c r="AH258" s="685"/>
      <c r="AI258" s="685"/>
      <c r="AJ258" s="685"/>
      <c r="AK258" s="685"/>
      <c r="AL258" s="685"/>
      <c r="AM258" s="685"/>
      <c r="AN258" s="686"/>
      <c r="AO258" s="713" t="s">
        <v>1578</v>
      </c>
    </row>
    <row r="259" spans="1:41" ht="11.25" customHeight="1">
      <c r="A259" s="356"/>
      <c r="B259" s="714"/>
      <c r="C259" s="714"/>
      <c r="D259" s="700"/>
      <c r="E259" s="700"/>
      <c r="F259" s="700"/>
      <c r="G259" s="700"/>
      <c r="H259" s="700"/>
      <c r="I259" s="700"/>
      <c r="J259" s="700"/>
      <c r="K259" s="700"/>
      <c r="L259" s="700"/>
      <c r="M259" s="700"/>
      <c r="N259" s="700"/>
      <c r="O259" s="700"/>
      <c r="P259" s="707"/>
      <c r="Q259" s="707"/>
      <c r="R259" s="707"/>
      <c r="S259" s="707"/>
      <c r="T259" s="707"/>
      <c r="U259" s="707"/>
      <c r="V259" s="707"/>
      <c r="W259" s="707"/>
      <c r="X259" s="707"/>
      <c r="Y259" s="707"/>
      <c r="Z259" s="707"/>
      <c r="AA259" s="707"/>
      <c r="AB259" s="707"/>
      <c r="AC259" s="707"/>
      <c r="AD259" s="707"/>
      <c r="AE259" s="707"/>
      <c r="AF259" s="707"/>
      <c r="AG259" s="707"/>
      <c r="AH259" s="707"/>
      <c r="AI259" s="707"/>
      <c r="AJ259" s="707"/>
      <c r="AK259" s="707"/>
      <c r="AL259" s="707"/>
      <c r="AM259" s="707"/>
      <c r="AN259" s="708"/>
      <c r="AO259" s="701"/>
    </row>
    <row r="260" spans="1:41" ht="12" customHeight="1">
      <c r="A260" s="228" t="s">
        <v>1676</v>
      </c>
      <c r="B260" s="236"/>
      <c r="C260" s="233" t="s">
        <v>756</v>
      </c>
      <c r="D260" s="249"/>
      <c r="E260" s="249"/>
      <c r="F260" s="249"/>
      <c r="G260" s="249"/>
      <c r="H260" s="249"/>
      <c r="I260" s="249"/>
      <c r="J260" s="249"/>
      <c r="K260" s="385"/>
      <c r="L260" s="385"/>
      <c r="M260" s="385"/>
      <c r="N260" s="385"/>
      <c r="O260" s="385"/>
      <c r="P260" s="385"/>
      <c r="Q260" s="385"/>
      <c r="R260" s="385"/>
      <c r="S260" s="385"/>
      <c r="T260" s="385"/>
      <c r="U260" s="239"/>
      <c r="V260" s="239"/>
      <c r="W260" s="239"/>
      <c r="X260" s="239"/>
      <c r="Y260" s="239"/>
      <c r="Z260" s="239"/>
      <c r="AA260" s="239"/>
      <c r="AB260" s="239"/>
      <c r="AC260" s="239"/>
      <c r="AD260" s="239"/>
      <c r="AE260" s="239"/>
      <c r="AF260" s="220"/>
      <c r="AG260" s="220"/>
      <c r="AH260" s="220"/>
      <c r="AI260" s="220"/>
      <c r="AJ260" s="220"/>
      <c r="AK260" s="220"/>
      <c r="AL260" s="220"/>
      <c r="AM260" s="220"/>
      <c r="AN260" s="221"/>
      <c r="AO260" s="333">
        <v>13800</v>
      </c>
    </row>
    <row r="261" spans="1:41" ht="12" customHeight="1">
      <c r="A261" s="228" t="s">
        <v>1676</v>
      </c>
      <c r="B261" s="236"/>
      <c r="C261" s="229" t="s">
        <v>757</v>
      </c>
      <c r="D261" s="242"/>
      <c r="E261" s="242"/>
      <c r="F261" s="242"/>
      <c r="G261" s="242"/>
      <c r="H261" s="242"/>
      <c r="I261" s="242"/>
      <c r="J261" s="242"/>
      <c r="K261" s="341"/>
      <c r="L261" s="341"/>
      <c r="M261" s="341"/>
      <c r="N261" s="341"/>
      <c r="O261" s="341"/>
      <c r="P261" s="341"/>
      <c r="Q261" s="341"/>
      <c r="R261" s="341"/>
      <c r="S261" s="341"/>
      <c r="T261" s="34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198"/>
      <c r="AG261" s="198"/>
      <c r="AH261" s="198"/>
      <c r="AI261" s="198"/>
      <c r="AJ261" s="198"/>
      <c r="AK261" s="198"/>
      <c r="AL261" s="198"/>
      <c r="AM261" s="198"/>
      <c r="AN261" s="199"/>
      <c r="AO261" s="333">
        <v>8100</v>
      </c>
    </row>
    <row r="262" spans="1:41" ht="12" customHeight="1">
      <c r="A262" s="228" t="s">
        <v>1676</v>
      </c>
      <c r="B262" s="236"/>
      <c r="C262" s="229" t="s">
        <v>760</v>
      </c>
      <c r="D262" s="242"/>
      <c r="E262" s="242"/>
      <c r="F262" s="242"/>
      <c r="G262" s="242"/>
      <c r="H262" s="242"/>
      <c r="I262" s="242"/>
      <c r="J262" s="242"/>
      <c r="K262" s="341"/>
      <c r="L262" s="341"/>
      <c r="M262" s="341"/>
      <c r="N262" s="341"/>
      <c r="O262" s="341"/>
      <c r="P262" s="341"/>
      <c r="Q262" s="341"/>
      <c r="R262" s="341"/>
      <c r="S262" s="341"/>
      <c r="T262" s="34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198"/>
      <c r="AG262" s="198"/>
      <c r="AH262" s="198"/>
      <c r="AI262" s="198"/>
      <c r="AJ262" s="198"/>
      <c r="AK262" s="198"/>
      <c r="AL262" s="198"/>
      <c r="AM262" s="198"/>
      <c r="AN262" s="199"/>
      <c r="AO262" s="333">
        <v>15696</v>
      </c>
    </row>
    <row r="263" spans="1:41" ht="12" customHeight="1">
      <c r="A263" s="228" t="s">
        <v>1676</v>
      </c>
      <c r="B263" s="236"/>
      <c r="C263" s="229" t="s">
        <v>761</v>
      </c>
      <c r="D263" s="242"/>
      <c r="E263" s="242"/>
      <c r="F263" s="242"/>
      <c r="G263" s="242"/>
      <c r="H263" s="242"/>
      <c r="I263" s="242"/>
      <c r="J263" s="242"/>
      <c r="K263" s="341"/>
      <c r="L263" s="341"/>
      <c r="M263" s="341"/>
      <c r="N263" s="341"/>
      <c r="O263" s="341"/>
      <c r="P263" s="341"/>
      <c r="Q263" s="341"/>
      <c r="R263" s="341"/>
      <c r="S263" s="341"/>
      <c r="T263" s="34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198"/>
      <c r="AG263" s="198"/>
      <c r="AH263" s="198"/>
      <c r="AI263" s="198"/>
      <c r="AJ263" s="198"/>
      <c r="AK263" s="198"/>
      <c r="AL263" s="198"/>
      <c r="AM263" s="198"/>
      <c r="AN263" s="199"/>
      <c r="AO263" s="333">
        <v>5870</v>
      </c>
    </row>
    <row r="264" spans="1:41" ht="12" customHeight="1">
      <c r="A264" s="228" t="s">
        <v>1676</v>
      </c>
      <c r="B264" s="236"/>
      <c r="C264" s="229" t="s">
        <v>762</v>
      </c>
      <c r="D264" s="242"/>
      <c r="E264" s="242"/>
      <c r="F264" s="242"/>
      <c r="G264" s="242"/>
      <c r="H264" s="242"/>
      <c r="I264" s="242"/>
      <c r="J264" s="242"/>
      <c r="K264" s="341"/>
      <c r="L264" s="341"/>
      <c r="M264" s="341"/>
      <c r="N264" s="341"/>
      <c r="O264" s="341"/>
      <c r="P264" s="341"/>
      <c r="Q264" s="341"/>
      <c r="R264" s="341"/>
      <c r="S264" s="341"/>
      <c r="T264" s="34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198"/>
      <c r="AG264" s="198"/>
      <c r="AH264" s="198"/>
      <c r="AI264" s="198"/>
      <c r="AJ264" s="198"/>
      <c r="AK264" s="198"/>
      <c r="AL264" s="198"/>
      <c r="AM264" s="198"/>
      <c r="AN264" s="199"/>
      <c r="AO264" s="333">
        <v>17004</v>
      </c>
    </row>
    <row r="265" spans="1:41" ht="12" customHeight="1">
      <c r="A265" s="228" t="s">
        <v>1676</v>
      </c>
      <c r="B265" s="236"/>
      <c r="C265" s="229" t="s">
        <v>344</v>
      </c>
      <c r="D265" s="242"/>
      <c r="E265" s="242"/>
      <c r="F265" s="242"/>
      <c r="G265" s="242"/>
      <c r="H265" s="242"/>
      <c r="I265" s="242"/>
      <c r="J265" s="242"/>
      <c r="K265" s="341"/>
      <c r="L265" s="341"/>
      <c r="M265" s="341"/>
      <c r="N265" s="341"/>
      <c r="O265" s="341"/>
      <c r="P265" s="341"/>
      <c r="Q265" s="341"/>
      <c r="R265" s="341"/>
      <c r="S265" s="341"/>
      <c r="T265" s="34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198"/>
      <c r="AG265" s="198"/>
      <c r="AH265" s="198"/>
      <c r="AI265" s="198"/>
      <c r="AJ265" s="198"/>
      <c r="AK265" s="198"/>
      <c r="AL265" s="198"/>
      <c r="AM265" s="198"/>
      <c r="AN265" s="199"/>
      <c r="AO265" s="333">
        <v>3100</v>
      </c>
    </row>
    <row r="266" spans="1:41" ht="12" customHeight="1">
      <c r="A266" s="228" t="s">
        <v>1676</v>
      </c>
      <c r="B266" s="236"/>
      <c r="C266" s="229" t="s">
        <v>345</v>
      </c>
      <c r="D266" s="242"/>
      <c r="E266" s="242"/>
      <c r="F266" s="242"/>
      <c r="G266" s="242"/>
      <c r="H266" s="242"/>
      <c r="I266" s="242"/>
      <c r="J266" s="242"/>
      <c r="K266" s="341"/>
      <c r="L266" s="341"/>
      <c r="M266" s="341"/>
      <c r="N266" s="341"/>
      <c r="O266" s="341"/>
      <c r="P266" s="341"/>
      <c r="Q266" s="341"/>
      <c r="R266" s="341"/>
      <c r="S266" s="341"/>
      <c r="T266" s="34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198"/>
      <c r="AG266" s="198"/>
      <c r="AH266" s="198"/>
      <c r="AI266" s="198"/>
      <c r="AJ266" s="198"/>
      <c r="AK266" s="198"/>
      <c r="AL266" s="198"/>
      <c r="AM266" s="198"/>
      <c r="AN266" s="199"/>
      <c r="AO266" s="333">
        <v>9100</v>
      </c>
    </row>
    <row r="267" spans="1:41" s="319" customFormat="1" ht="15" customHeight="1">
      <c r="A267" s="368"/>
      <c r="B267" s="205" t="s">
        <v>346</v>
      </c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  <c r="AC267" s="245"/>
      <c r="AD267" s="245"/>
      <c r="AE267" s="245"/>
      <c r="AF267" s="245"/>
      <c r="AG267" s="245"/>
      <c r="AH267" s="245"/>
      <c r="AI267" s="245"/>
      <c r="AJ267" s="245"/>
      <c r="AK267" s="245"/>
      <c r="AL267" s="195"/>
      <c r="AM267" s="245"/>
      <c r="AN267" s="245"/>
      <c r="AO267" s="323"/>
    </row>
    <row r="268" spans="1:41" ht="11.25" customHeight="1">
      <c r="A268" s="357"/>
      <c r="B268" s="711" t="s">
        <v>1596</v>
      </c>
      <c r="C268" s="711" t="s">
        <v>1597</v>
      </c>
      <c r="D268" s="712"/>
      <c r="E268" s="712"/>
      <c r="F268" s="712"/>
      <c r="G268" s="712"/>
      <c r="H268" s="712"/>
      <c r="I268" s="712"/>
      <c r="J268" s="712"/>
      <c r="K268" s="712"/>
      <c r="L268" s="712"/>
      <c r="M268" s="712"/>
      <c r="N268" s="712"/>
      <c r="O268" s="712"/>
      <c r="P268" s="685"/>
      <c r="Q268" s="685"/>
      <c r="R268" s="685"/>
      <c r="S268" s="685"/>
      <c r="T268" s="685"/>
      <c r="U268" s="685"/>
      <c r="V268" s="685"/>
      <c r="W268" s="685"/>
      <c r="X268" s="685"/>
      <c r="Y268" s="685"/>
      <c r="Z268" s="685"/>
      <c r="AA268" s="685"/>
      <c r="AB268" s="685"/>
      <c r="AC268" s="685"/>
      <c r="AD268" s="685"/>
      <c r="AE268" s="685"/>
      <c r="AF268" s="685"/>
      <c r="AG268" s="685"/>
      <c r="AH268" s="685"/>
      <c r="AI268" s="685"/>
      <c r="AJ268" s="685"/>
      <c r="AK268" s="685"/>
      <c r="AL268" s="685"/>
      <c r="AM268" s="685"/>
      <c r="AN268" s="686"/>
      <c r="AO268" s="713" t="s">
        <v>1578</v>
      </c>
    </row>
    <row r="269" spans="1:41" ht="11.25" customHeight="1">
      <c r="A269" s="356"/>
      <c r="B269" s="714"/>
      <c r="C269" s="714"/>
      <c r="D269" s="700"/>
      <c r="E269" s="700"/>
      <c r="F269" s="700"/>
      <c r="G269" s="700"/>
      <c r="H269" s="700"/>
      <c r="I269" s="700"/>
      <c r="J269" s="700"/>
      <c r="K269" s="700"/>
      <c r="L269" s="700"/>
      <c r="M269" s="700"/>
      <c r="N269" s="700"/>
      <c r="O269" s="700"/>
      <c r="P269" s="707"/>
      <c r="Q269" s="707"/>
      <c r="R269" s="707"/>
      <c r="S269" s="707"/>
      <c r="T269" s="707"/>
      <c r="U269" s="707"/>
      <c r="V269" s="707"/>
      <c r="W269" s="707"/>
      <c r="X269" s="707"/>
      <c r="Y269" s="707"/>
      <c r="Z269" s="707"/>
      <c r="AA269" s="707"/>
      <c r="AB269" s="707"/>
      <c r="AC269" s="707"/>
      <c r="AD269" s="707"/>
      <c r="AE269" s="707"/>
      <c r="AF269" s="707"/>
      <c r="AG269" s="707"/>
      <c r="AH269" s="707"/>
      <c r="AI269" s="707"/>
      <c r="AJ269" s="707"/>
      <c r="AK269" s="707"/>
      <c r="AL269" s="707"/>
      <c r="AM269" s="707"/>
      <c r="AN269" s="708"/>
      <c r="AO269" s="701"/>
    </row>
    <row r="270" spans="1:41" ht="12" customHeight="1">
      <c r="A270" s="228" t="s">
        <v>1676</v>
      </c>
      <c r="B270" s="236"/>
      <c r="C270" s="233" t="s">
        <v>465</v>
      </c>
      <c r="D270" s="249"/>
      <c r="E270" s="249"/>
      <c r="F270" s="249"/>
      <c r="G270" s="249"/>
      <c r="H270" s="249"/>
      <c r="I270" s="249"/>
      <c r="J270" s="249"/>
      <c r="K270" s="385"/>
      <c r="L270" s="385"/>
      <c r="M270" s="385"/>
      <c r="N270" s="385"/>
      <c r="O270" s="385"/>
      <c r="P270" s="385"/>
      <c r="Q270" s="385"/>
      <c r="R270" s="385"/>
      <c r="S270" s="385"/>
      <c r="T270" s="385"/>
      <c r="U270" s="239"/>
      <c r="V270" s="239"/>
      <c r="W270" s="239"/>
      <c r="X270" s="239"/>
      <c r="Y270" s="239"/>
      <c r="Z270" s="239"/>
      <c r="AA270" s="239"/>
      <c r="AB270" s="239"/>
      <c r="AC270" s="239"/>
      <c r="AD270" s="239"/>
      <c r="AE270" s="239"/>
      <c r="AF270" s="220"/>
      <c r="AG270" s="220"/>
      <c r="AH270" s="220"/>
      <c r="AI270" s="220"/>
      <c r="AJ270" s="220"/>
      <c r="AK270" s="220"/>
      <c r="AL270" s="220"/>
      <c r="AM270" s="220"/>
      <c r="AN270" s="221"/>
      <c r="AO270" s="333">
        <v>356814</v>
      </c>
    </row>
    <row r="271" spans="1:41" ht="12" customHeight="1">
      <c r="A271" s="228" t="s">
        <v>1676</v>
      </c>
      <c r="B271" s="236"/>
      <c r="C271" s="229" t="s">
        <v>466</v>
      </c>
      <c r="D271" s="242"/>
      <c r="E271" s="242"/>
      <c r="F271" s="242"/>
      <c r="G271" s="242"/>
      <c r="H271" s="242"/>
      <c r="I271" s="242"/>
      <c r="J271" s="242"/>
      <c r="K271" s="341"/>
      <c r="L271" s="341"/>
      <c r="M271" s="341"/>
      <c r="N271" s="341"/>
      <c r="O271" s="341"/>
      <c r="P271" s="341"/>
      <c r="Q271" s="341"/>
      <c r="R271" s="341"/>
      <c r="S271" s="341"/>
      <c r="T271" s="34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198"/>
      <c r="AG271" s="198"/>
      <c r="AH271" s="198"/>
      <c r="AI271" s="198"/>
      <c r="AJ271" s="198"/>
      <c r="AK271" s="198"/>
      <c r="AL271" s="198"/>
      <c r="AM271" s="198"/>
      <c r="AN271" s="199"/>
      <c r="AO271" s="333">
        <v>453552</v>
      </c>
    </row>
    <row r="272" spans="1:41" ht="12" customHeight="1">
      <c r="A272" s="228" t="s">
        <v>1676</v>
      </c>
      <c r="B272" s="236"/>
      <c r="C272" s="229" t="s">
        <v>467</v>
      </c>
      <c r="D272" s="242"/>
      <c r="E272" s="242"/>
      <c r="F272" s="242"/>
      <c r="G272" s="242"/>
      <c r="H272" s="242"/>
      <c r="I272" s="242"/>
      <c r="J272" s="242"/>
      <c r="K272" s="341"/>
      <c r="L272" s="341"/>
      <c r="M272" s="341"/>
      <c r="N272" s="341"/>
      <c r="O272" s="341"/>
      <c r="P272" s="341"/>
      <c r="Q272" s="341"/>
      <c r="R272" s="341"/>
      <c r="S272" s="341"/>
      <c r="T272" s="34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198"/>
      <c r="AG272" s="198"/>
      <c r="AH272" s="198"/>
      <c r="AI272" s="198"/>
      <c r="AJ272" s="198"/>
      <c r="AK272" s="198"/>
      <c r="AL272" s="198"/>
      <c r="AM272" s="198"/>
      <c r="AN272" s="199"/>
      <c r="AO272" s="333">
        <v>720403</v>
      </c>
    </row>
    <row r="273" spans="1:41" ht="12" customHeight="1">
      <c r="A273" s="228" t="s">
        <v>1676</v>
      </c>
      <c r="B273" s="236"/>
      <c r="C273" s="229" t="s">
        <v>468</v>
      </c>
      <c r="D273" s="242"/>
      <c r="E273" s="242"/>
      <c r="F273" s="242"/>
      <c r="G273" s="242"/>
      <c r="H273" s="242"/>
      <c r="I273" s="242"/>
      <c r="J273" s="242"/>
      <c r="K273" s="341"/>
      <c r="L273" s="341"/>
      <c r="M273" s="341"/>
      <c r="N273" s="341"/>
      <c r="O273" s="341"/>
      <c r="P273" s="341"/>
      <c r="Q273" s="341"/>
      <c r="R273" s="341"/>
      <c r="S273" s="341"/>
      <c r="T273" s="34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198"/>
      <c r="AG273" s="198"/>
      <c r="AH273" s="198"/>
      <c r="AI273" s="198"/>
      <c r="AJ273" s="198"/>
      <c r="AK273" s="198"/>
      <c r="AL273" s="198"/>
      <c r="AM273" s="198"/>
      <c r="AN273" s="199"/>
      <c r="AO273" s="333">
        <v>496186</v>
      </c>
    </row>
    <row r="274" spans="1:41" ht="12" customHeight="1">
      <c r="A274" s="228" t="s">
        <v>1676</v>
      </c>
      <c r="B274" s="236"/>
      <c r="C274" s="229" t="s">
        <v>470</v>
      </c>
      <c r="D274" s="242"/>
      <c r="E274" s="242"/>
      <c r="F274" s="242"/>
      <c r="G274" s="242"/>
      <c r="H274" s="242"/>
      <c r="I274" s="242"/>
      <c r="J274" s="242"/>
      <c r="K274" s="341"/>
      <c r="L274" s="341"/>
      <c r="M274" s="341"/>
      <c r="N274" s="341"/>
      <c r="O274" s="341"/>
      <c r="P274" s="341"/>
      <c r="Q274" s="341"/>
      <c r="R274" s="341"/>
      <c r="S274" s="341"/>
      <c r="T274" s="34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198"/>
      <c r="AG274" s="198"/>
      <c r="AH274" s="198"/>
      <c r="AI274" s="198"/>
      <c r="AJ274" s="198"/>
      <c r="AK274" s="198"/>
      <c r="AL274" s="198"/>
      <c r="AM274" s="198"/>
      <c r="AN274" s="199"/>
      <c r="AO274" s="333">
        <v>179350</v>
      </c>
    </row>
    <row r="275" spans="1:41" ht="12" customHeight="1">
      <c r="A275" s="228" t="s">
        <v>1676</v>
      </c>
      <c r="B275" s="236"/>
      <c r="C275" s="229" t="s">
        <v>471</v>
      </c>
      <c r="D275" s="242"/>
      <c r="E275" s="242"/>
      <c r="F275" s="242"/>
      <c r="G275" s="242"/>
      <c r="H275" s="242"/>
      <c r="I275" s="242"/>
      <c r="J275" s="242"/>
      <c r="K275" s="341"/>
      <c r="L275" s="341"/>
      <c r="M275" s="341"/>
      <c r="N275" s="341"/>
      <c r="O275" s="341"/>
      <c r="P275" s="341"/>
      <c r="Q275" s="341"/>
      <c r="R275" s="341"/>
      <c r="S275" s="341"/>
      <c r="T275" s="34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198"/>
      <c r="AG275" s="198"/>
      <c r="AH275" s="198"/>
      <c r="AI275" s="198"/>
      <c r="AJ275" s="198"/>
      <c r="AK275" s="198"/>
      <c r="AL275" s="198"/>
      <c r="AM275" s="198"/>
      <c r="AN275" s="199"/>
      <c r="AO275" s="333">
        <v>253336</v>
      </c>
    </row>
    <row r="276" spans="1:41" ht="12" customHeight="1">
      <c r="A276" s="228" t="s">
        <v>1676</v>
      </c>
      <c r="B276" s="236"/>
      <c r="C276" s="229" t="s">
        <v>347</v>
      </c>
      <c r="D276" s="242"/>
      <c r="E276" s="242"/>
      <c r="F276" s="242"/>
      <c r="G276" s="242"/>
      <c r="H276" s="242"/>
      <c r="I276" s="242"/>
      <c r="J276" s="242"/>
      <c r="K276" s="341"/>
      <c r="L276" s="341"/>
      <c r="M276" s="341"/>
      <c r="N276" s="341"/>
      <c r="O276" s="341"/>
      <c r="P276" s="341"/>
      <c r="Q276" s="341"/>
      <c r="R276" s="341"/>
      <c r="S276" s="341"/>
      <c r="T276" s="34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198"/>
      <c r="AG276" s="198"/>
      <c r="AH276" s="198"/>
      <c r="AI276" s="198"/>
      <c r="AJ276" s="198"/>
      <c r="AK276" s="198"/>
      <c r="AL276" s="198"/>
      <c r="AM276" s="198"/>
      <c r="AN276" s="199"/>
      <c r="AO276" s="333">
        <v>327000</v>
      </c>
    </row>
    <row r="277" spans="1:41" ht="12" customHeight="1">
      <c r="A277" s="228" t="s">
        <v>1676</v>
      </c>
      <c r="B277" s="236"/>
      <c r="C277" s="229" t="s">
        <v>472</v>
      </c>
      <c r="D277" s="242"/>
      <c r="E277" s="242"/>
      <c r="F277" s="242"/>
      <c r="G277" s="242"/>
      <c r="H277" s="242"/>
      <c r="I277" s="242"/>
      <c r="J277" s="242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198"/>
      <c r="AG277" s="198"/>
      <c r="AH277" s="198"/>
      <c r="AI277" s="198"/>
      <c r="AJ277" s="198"/>
      <c r="AK277" s="198"/>
      <c r="AL277" s="198"/>
      <c r="AM277" s="198"/>
      <c r="AN277" s="199"/>
      <c r="AO277" s="333">
        <v>142009</v>
      </c>
    </row>
    <row r="278" spans="1:41" ht="12" customHeight="1">
      <c r="A278" s="228" t="s">
        <v>1676</v>
      </c>
      <c r="B278" s="236"/>
      <c r="C278" s="229" t="s">
        <v>473</v>
      </c>
      <c r="D278" s="242"/>
      <c r="E278" s="242"/>
      <c r="F278" s="242"/>
      <c r="G278" s="242"/>
      <c r="H278" s="242"/>
      <c r="I278" s="242"/>
      <c r="J278" s="242"/>
      <c r="K278" s="341"/>
      <c r="L278" s="341"/>
      <c r="M278" s="341"/>
      <c r="N278" s="341"/>
      <c r="O278" s="341"/>
      <c r="P278" s="341"/>
      <c r="Q278" s="341"/>
      <c r="R278" s="341"/>
      <c r="S278" s="341"/>
      <c r="T278" s="34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198"/>
      <c r="AG278" s="198"/>
      <c r="AH278" s="198"/>
      <c r="AI278" s="198"/>
      <c r="AJ278" s="198"/>
      <c r="AK278" s="198"/>
      <c r="AL278" s="198"/>
      <c r="AM278" s="198"/>
      <c r="AN278" s="199"/>
      <c r="AO278" s="333">
        <v>139166</v>
      </c>
    </row>
    <row r="279" spans="1:41" ht="12" customHeight="1">
      <c r="A279" s="228" t="s">
        <v>1676</v>
      </c>
      <c r="B279" s="236"/>
      <c r="C279" s="229" t="s">
        <v>348</v>
      </c>
      <c r="D279" s="242"/>
      <c r="E279" s="242"/>
      <c r="F279" s="242"/>
      <c r="G279" s="242"/>
      <c r="H279" s="242"/>
      <c r="I279" s="242"/>
      <c r="J279" s="242"/>
      <c r="K279" s="341"/>
      <c r="L279" s="341"/>
      <c r="M279" s="341"/>
      <c r="N279" s="341"/>
      <c r="O279" s="341"/>
      <c r="P279" s="341"/>
      <c r="Q279" s="341"/>
      <c r="R279" s="341"/>
      <c r="S279" s="341"/>
      <c r="T279" s="34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198"/>
      <c r="AG279" s="198"/>
      <c r="AH279" s="198"/>
      <c r="AI279" s="198"/>
      <c r="AJ279" s="198"/>
      <c r="AK279" s="198"/>
      <c r="AL279" s="198"/>
      <c r="AM279" s="198"/>
      <c r="AN279" s="199"/>
      <c r="AO279" s="333">
        <v>281864</v>
      </c>
    </row>
    <row r="280" spans="1:41" ht="12" customHeight="1">
      <c r="A280" s="228" t="s">
        <v>1676</v>
      </c>
      <c r="B280" s="236"/>
      <c r="C280" s="229" t="s">
        <v>349</v>
      </c>
      <c r="D280" s="242"/>
      <c r="E280" s="242"/>
      <c r="F280" s="242"/>
      <c r="G280" s="242"/>
      <c r="H280" s="242"/>
      <c r="I280" s="242"/>
      <c r="J280" s="242"/>
      <c r="K280" s="341"/>
      <c r="L280" s="341"/>
      <c r="M280" s="341"/>
      <c r="N280" s="341"/>
      <c r="O280" s="341"/>
      <c r="P280" s="341"/>
      <c r="Q280" s="341"/>
      <c r="R280" s="341"/>
      <c r="S280" s="341"/>
      <c r="T280" s="34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198"/>
      <c r="AG280" s="198"/>
      <c r="AH280" s="198"/>
      <c r="AI280" s="198"/>
      <c r="AJ280" s="198"/>
      <c r="AK280" s="198"/>
      <c r="AL280" s="198"/>
      <c r="AM280" s="198"/>
      <c r="AN280" s="199"/>
      <c r="AO280" s="333">
        <v>265890</v>
      </c>
    </row>
    <row r="281" spans="1:41" ht="12" customHeight="1">
      <c r="A281" s="228" t="s">
        <v>1676</v>
      </c>
      <c r="B281" s="236"/>
      <c r="C281" s="229" t="s">
        <v>350</v>
      </c>
      <c r="D281" s="242"/>
      <c r="E281" s="242"/>
      <c r="F281" s="242"/>
      <c r="G281" s="242"/>
      <c r="H281" s="242"/>
      <c r="I281" s="242"/>
      <c r="J281" s="242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198"/>
      <c r="AG281" s="198"/>
      <c r="AH281" s="198"/>
      <c r="AI281" s="198"/>
      <c r="AJ281" s="198"/>
      <c r="AK281" s="198"/>
      <c r="AL281" s="198"/>
      <c r="AM281" s="198"/>
      <c r="AN281" s="199"/>
      <c r="AO281" s="333">
        <v>192058</v>
      </c>
    </row>
    <row r="282" spans="1:41" ht="12" customHeight="1">
      <c r="A282" s="228" t="s">
        <v>1676</v>
      </c>
      <c r="B282" s="236"/>
      <c r="C282" s="229" t="s">
        <v>548</v>
      </c>
      <c r="D282" s="242"/>
      <c r="E282" s="242"/>
      <c r="F282" s="242"/>
      <c r="G282" s="242"/>
      <c r="H282" s="242"/>
      <c r="I282" s="242"/>
      <c r="J282" s="242"/>
      <c r="K282" s="341"/>
      <c r="L282" s="341"/>
      <c r="M282" s="341"/>
      <c r="N282" s="341"/>
      <c r="O282" s="341"/>
      <c r="P282" s="341"/>
      <c r="Q282" s="341"/>
      <c r="R282" s="341"/>
      <c r="S282" s="341"/>
      <c r="T282" s="34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198"/>
      <c r="AG282" s="198"/>
      <c r="AH282" s="198"/>
      <c r="AI282" s="198"/>
      <c r="AJ282" s="198"/>
      <c r="AK282" s="198"/>
      <c r="AL282" s="198"/>
      <c r="AM282" s="198"/>
      <c r="AN282" s="199"/>
      <c r="AO282" s="333">
        <v>228518</v>
      </c>
    </row>
    <row r="283" spans="1:41" ht="12" customHeight="1">
      <c r="A283" s="228" t="s">
        <v>1676</v>
      </c>
      <c r="B283" s="236"/>
      <c r="C283" s="229" t="s">
        <v>474</v>
      </c>
      <c r="D283" s="242"/>
      <c r="E283" s="242"/>
      <c r="F283" s="242"/>
      <c r="G283" s="242"/>
      <c r="H283" s="242"/>
      <c r="I283" s="242"/>
      <c r="J283" s="242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198"/>
      <c r="AG283" s="198"/>
      <c r="AH283" s="198"/>
      <c r="AI283" s="198"/>
      <c r="AJ283" s="198"/>
      <c r="AK283" s="198"/>
      <c r="AL283" s="198"/>
      <c r="AM283" s="198"/>
      <c r="AN283" s="199"/>
      <c r="AO283" s="333">
        <v>246810</v>
      </c>
    </row>
    <row r="284" spans="1:41" ht="12" customHeight="1">
      <c r="A284" s="228" t="s">
        <v>1676</v>
      </c>
      <c r="B284" s="236"/>
      <c r="C284" s="229" t="s">
        <v>538</v>
      </c>
      <c r="D284" s="242"/>
      <c r="E284" s="242"/>
      <c r="F284" s="242"/>
      <c r="G284" s="242"/>
      <c r="H284" s="242"/>
      <c r="I284" s="242"/>
      <c r="J284" s="242"/>
      <c r="K284" s="341"/>
      <c r="L284" s="341"/>
      <c r="M284" s="341"/>
      <c r="N284" s="341"/>
      <c r="O284" s="341"/>
      <c r="P284" s="341"/>
      <c r="Q284" s="341"/>
      <c r="R284" s="341"/>
      <c r="S284" s="341"/>
      <c r="T284" s="34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198"/>
      <c r="AG284" s="198"/>
      <c r="AH284" s="198"/>
      <c r="AI284" s="198"/>
      <c r="AJ284" s="198"/>
      <c r="AK284" s="198"/>
      <c r="AL284" s="198"/>
      <c r="AM284" s="198"/>
      <c r="AN284" s="199"/>
      <c r="AO284" s="333">
        <v>484920</v>
      </c>
    </row>
    <row r="285" spans="1:41" ht="12" customHeight="1">
      <c r="A285" s="228" t="s">
        <v>1676</v>
      </c>
      <c r="B285" s="236"/>
      <c r="C285" s="229" t="s">
        <v>539</v>
      </c>
      <c r="D285" s="242"/>
      <c r="E285" s="242"/>
      <c r="F285" s="242"/>
      <c r="G285" s="242"/>
      <c r="H285" s="242"/>
      <c r="I285" s="242"/>
      <c r="J285" s="242"/>
      <c r="K285" s="341"/>
      <c r="L285" s="341"/>
      <c r="M285" s="341"/>
      <c r="N285" s="341"/>
      <c r="O285" s="341"/>
      <c r="P285" s="341"/>
      <c r="Q285" s="341"/>
      <c r="R285" s="341"/>
      <c r="S285" s="341"/>
      <c r="T285" s="34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198"/>
      <c r="AG285" s="198"/>
      <c r="AH285" s="198"/>
      <c r="AI285" s="198"/>
      <c r="AJ285" s="198"/>
      <c r="AK285" s="198"/>
      <c r="AL285" s="198"/>
      <c r="AM285" s="198"/>
      <c r="AN285" s="199"/>
      <c r="AO285" s="333">
        <v>571294</v>
      </c>
    </row>
    <row r="286" spans="1:41" ht="12" customHeight="1">
      <c r="A286" s="228" t="s">
        <v>1676</v>
      </c>
      <c r="B286" s="236"/>
      <c r="C286" s="229" t="s">
        <v>540</v>
      </c>
      <c r="D286" s="242"/>
      <c r="E286" s="242"/>
      <c r="F286" s="242"/>
      <c r="G286" s="242"/>
      <c r="H286" s="242"/>
      <c r="I286" s="242"/>
      <c r="J286" s="242"/>
      <c r="K286" s="341"/>
      <c r="L286" s="341"/>
      <c r="M286" s="341"/>
      <c r="N286" s="341"/>
      <c r="O286" s="341"/>
      <c r="P286" s="341"/>
      <c r="Q286" s="341"/>
      <c r="R286" s="341"/>
      <c r="S286" s="341"/>
      <c r="T286" s="34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198"/>
      <c r="AG286" s="198"/>
      <c r="AH286" s="198"/>
      <c r="AI286" s="198"/>
      <c r="AJ286" s="198"/>
      <c r="AK286" s="198"/>
      <c r="AL286" s="198"/>
      <c r="AM286" s="198"/>
      <c r="AN286" s="199"/>
      <c r="AO286" s="333">
        <v>537367</v>
      </c>
    </row>
    <row r="287" spans="1:41" ht="12" customHeight="1">
      <c r="A287" s="228" t="s">
        <v>1676</v>
      </c>
      <c r="B287" s="236"/>
      <c r="C287" s="229" t="s">
        <v>541</v>
      </c>
      <c r="D287" s="242"/>
      <c r="E287" s="242"/>
      <c r="F287" s="242"/>
      <c r="G287" s="242"/>
      <c r="H287" s="242"/>
      <c r="I287" s="242"/>
      <c r="J287" s="242"/>
      <c r="K287" s="341"/>
      <c r="L287" s="341"/>
      <c r="M287" s="341"/>
      <c r="N287" s="341"/>
      <c r="O287" s="341"/>
      <c r="P287" s="341"/>
      <c r="Q287" s="341"/>
      <c r="R287" s="341"/>
      <c r="S287" s="341"/>
      <c r="T287" s="34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198"/>
      <c r="AG287" s="198"/>
      <c r="AH287" s="198"/>
      <c r="AI287" s="198"/>
      <c r="AJ287" s="198"/>
      <c r="AK287" s="198"/>
      <c r="AL287" s="198"/>
      <c r="AM287" s="198"/>
      <c r="AN287" s="199"/>
      <c r="AO287" s="333">
        <v>937364</v>
      </c>
    </row>
    <row r="288" spans="1:41" ht="12" customHeight="1">
      <c r="A288" s="228" t="s">
        <v>1676</v>
      </c>
      <c r="B288" s="236"/>
      <c r="C288" s="229" t="s">
        <v>351</v>
      </c>
      <c r="D288" s="242"/>
      <c r="E288" s="242"/>
      <c r="F288" s="242"/>
      <c r="G288" s="242"/>
      <c r="H288" s="242"/>
      <c r="I288" s="242"/>
      <c r="J288" s="242"/>
      <c r="K288" s="341"/>
      <c r="L288" s="341"/>
      <c r="M288" s="341"/>
      <c r="N288" s="341"/>
      <c r="O288" s="341"/>
      <c r="P288" s="341"/>
      <c r="Q288" s="341"/>
      <c r="R288" s="341"/>
      <c r="S288" s="341"/>
      <c r="T288" s="34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198"/>
      <c r="AG288" s="198"/>
      <c r="AH288" s="198"/>
      <c r="AI288" s="198"/>
      <c r="AJ288" s="198"/>
      <c r="AK288" s="198"/>
      <c r="AL288" s="198"/>
      <c r="AM288" s="198"/>
      <c r="AN288" s="199"/>
      <c r="AO288" s="333">
        <v>178408</v>
      </c>
    </row>
    <row r="289" spans="1:41" ht="12" customHeight="1">
      <c r="A289" s="228" t="s">
        <v>1676</v>
      </c>
      <c r="B289" s="236"/>
      <c r="C289" s="229" t="s">
        <v>469</v>
      </c>
      <c r="D289" s="242"/>
      <c r="E289" s="242"/>
      <c r="F289" s="242"/>
      <c r="G289" s="242"/>
      <c r="H289" s="242"/>
      <c r="I289" s="242"/>
      <c r="J289" s="242"/>
      <c r="K289" s="341"/>
      <c r="L289" s="341"/>
      <c r="M289" s="341"/>
      <c r="N289" s="341"/>
      <c r="O289" s="341"/>
      <c r="P289" s="341"/>
      <c r="Q289" s="341"/>
      <c r="R289" s="341"/>
      <c r="S289" s="341"/>
      <c r="T289" s="34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198"/>
      <c r="AG289" s="198"/>
      <c r="AH289" s="198"/>
      <c r="AI289" s="198"/>
      <c r="AJ289" s="198"/>
      <c r="AK289" s="198"/>
      <c r="AL289" s="198"/>
      <c r="AM289" s="198"/>
      <c r="AN289" s="199"/>
      <c r="AO289" s="333">
        <v>176776</v>
      </c>
    </row>
    <row r="290" spans="1:41" ht="12" customHeight="1">
      <c r="A290" s="228" t="s">
        <v>1676</v>
      </c>
      <c r="B290" s="236"/>
      <c r="C290" s="229" t="s">
        <v>352</v>
      </c>
      <c r="D290" s="242"/>
      <c r="E290" s="242"/>
      <c r="F290" s="242"/>
      <c r="G290" s="242"/>
      <c r="H290" s="242"/>
      <c r="I290" s="242"/>
      <c r="J290" s="242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198"/>
      <c r="AG290" s="198"/>
      <c r="AH290" s="198"/>
      <c r="AI290" s="198"/>
      <c r="AJ290" s="198"/>
      <c r="AK290" s="198"/>
      <c r="AL290" s="198"/>
      <c r="AM290" s="198"/>
      <c r="AN290" s="199"/>
      <c r="AO290" s="333">
        <v>176776</v>
      </c>
    </row>
    <row r="291" spans="1:41" s="319" customFormat="1" ht="15" customHeight="1">
      <c r="A291" s="368"/>
      <c r="B291" s="205" t="s">
        <v>737</v>
      </c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323"/>
    </row>
    <row r="292" spans="1:41" ht="11.25" customHeight="1">
      <c r="A292" s="357"/>
      <c r="B292" s="664" t="s">
        <v>1596</v>
      </c>
      <c r="C292" s="711" t="s">
        <v>1597</v>
      </c>
      <c r="D292" s="712"/>
      <c r="E292" s="712"/>
      <c r="F292" s="712"/>
      <c r="G292" s="712"/>
      <c r="H292" s="712"/>
      <c r="I292" s="712"/>
      <c r="J292" s="712"/>
      <c r="K292" s="712"/>
      <c r="L292" s="712"/>
      <c r="M292" s="712"/>
      <c r="N292" s="712"/>
      <c r="O292" s="713"/>
      <c r="P292" s="666" t="s">
        <v>746</v>
      </c>
      <c r="Q292" s="685"/>
      <c r="R292" s="685"/>
      <c r="S292" s="686"/>
      <c r="T292" s="666" t="s">
        <v>739</v>
      </c>
      <c r="U292" s="685"/>
      <c r="V292" s="685"/>
      <c r="W292" s="686"/>
      <c r="X292" s="666" t="s">
        <v>1552</v>
      </c>
      <c r="Y292" s="685"/>
      <c r="Z292" s="685"/>
      <c r="AA292" s="686"/>
      <c r="AB292" s="666" t="s">
        <v>741</v>
      </c>
      <c r="AC292" s="685"/>
      <c r="AD292" s="685"/>
      <c r="AE292" s="685"/>
      <c r="AF292" s="686"/>
      <c r="AG292" s="666" t="s">
        <v>743</v>
      </c>
      <c r="AH292" s="685"/>
      <c r="AI292" s="685"/>
      <c r="AJ292" s="686"/>
      <c r="AK292" s="666" t="s">
        <v>748</v>
      </c>
      <c r="AL292" s="685"/>
      <c r="AM292" s="685"/>
      <c r="AN292" s="686"/>
      <c r="AO292" s="664" t="s">
        <v>1578</v>
      </c>
    </row>
    <row r="293" spans="1:41" ht="11.25" customHeight="1">
      <c r="A293" s="356"/>
      <c r="B293" s="665"/>
      <c r="C293" s="714"/>
      <c r="D293" s="700"/>
      <c r="E293" s="700"/>
      <c r="F293" s="700"/>
      <c r="G293" s="700"/>
      <c r="H293" s="700"/>
      <c r="I293" s="700"/>
      <c r="J293" s="700"/>
      <c r="K293" s="700"/>
      <c r="L293" s="700"/>
      <c r="M293" s="700"/>
      <c r="N293" s="700"/>
      <c r="O293" s="701"/>
      <c r="P293" s="682" t="s">
        <v>747</v>
      </c>
      <c r="Q293" s="707"/>
      <c r="R293" s="707"/>
      <c r="S293" s="708"/>
      <c r="T293" s="682" t="s">
        <v>740</v>
      </c>
      <c r="U293" s="707"/>
      <c r="V293" s="707"/>
      <c r="W293" s="708"/>
      <c r="X293" s="682" t="s">
        <v>738</v>
      </c>
      <c r="Y293" s="707"/>
      <c r="Z293" s="707"/>
      <c r="AA293" s="708"/>
      <c r="AB293" s="682" t="s">
        <v>742</v>
      </c>
      <c r="AC293" s="707"/>
      <c r="AD293" s="707"/>
      <c r="AE293" s="707"/>
      <c r="AF293" s="708"/>
      <c r="AG293" s="682" t="s">
        <v>744</v>
      </c>
      <c r="AH293" s="707"/>
      <c r="AI293" s="707"/>
      <c r="AJ293" s="708"/>
      <c r="AK293" s="682" t="s">
        <v>749</v>
      </c>
      <c r="AL293" s="707"/>
      <c r="AM293" s="707"/>
      <c r="AN293" s="708"/>
      <c r="AO293" s="665"/>
    </row>
    <row r="294" spans="1:41" ht="12" customHeight="1">
      <c r="A294" s="255"/>
      <c r="B294" s="196" t="s">
        <v>768</v>
      </c>
      <c r="C294" s="207" t="s">
        <v>752</v>
      </c>
      <c r="D294" s="213"/>
      <c r="E294" s="213"/>
      <c r="F294" s="213"/>
      <c r="G294" s="248"/>
      <c r="H294" s="248"/>
      <c r="I294" s="248"/>
      <c r="J294" s="248"/>
      <c r="K294" s="248"/>
      <c r="L294" s="216"/>
      <c r="M294" s="216"/>
      <c r="N294" s="216"/>
      <c r="O294" s="217"/>
      <c r="P294" s="667" t="s">
        <v>808</v>
      </c>
      <c r="Q294" s="668"/>
      <c r="R294" s="668"/>
      <c r="S294" s="669"/>
      <c r="T294" s="696" t="s">
        <v>453</v>
      </c>
      <c r="U294" s="697"/>
      <c r="V294" s="697"/>
      <c r="W294" s="698"/>
      <c r="X294" s="696" t="s">
        <v>1272</v>
      </c>
      <c r="Y294" s="697"/>
      <c r="Z294" s="697"/>
      <c r="AA294" s="698"/>
      <c r="AB294" s="696">
        <v>3</v>
      </c>
      <c r="AC294" s="697"/>
      <c r="AD294" s="697"/>
      <c r="AE294" s="697"/>
      <c r="AF294" s="698"/>
      <c r="AG294" s="717" t="s">
        <v>750</v>
      </c>
      <c r="AH294" s="709"/>
      <c r="AI294" s="709"/>
      <c r="AJ294" s="718"/>
      <c r="AK294" s="696">
        <v>60</v>
      </c>
      <c r="AL294" s="697"/>
      <c r="AM294" s="697"/>
      <c r="AN294" s="698"/>
      <c r="AO294" s="333">
        <v>2030</v>
      </c>
    </row>
    <row r="295" spans="1:41" ht="12" customHeight="1">
      <c r="A295" s="222"/>
      <c r="B295" s="196" t="s">
        <v>769</v>
      </c>
      <c r="C295" s="196"/>
      <c r="D295" s="223"/>
      <c r="E295" s="223"/>
      <c r="F295" s="223"/>
      <c r="G295" s="249"/>
      <c r="H295" s="249"/>
      <c r="I295" s="249"/>
      <c r="J295" s="249"/>
      <c r="K295" s="249"/>
      <c r="L295" s="226"/>
      <c r="M295" s="226"/>
      <c r="N295" s="226"/>
      <c r="O295" s="227"/>
      <c r="P295" s="673"/>
      <c r="Q295" s="683"/>
      <c r="R295" s="683"/>
      <c r="S295" s="684"/>
      <c r="T295" s="703"/>
      <c r="U295" s="704"/>
      <c r="V295" s="704"/>
      <c r="W295" s="705"/>
      <c r="X295" s="703"/>
      <c r="Y295" s="704"/>
      <c r="Z295" s="704"/>
      <c r="AA295" s="705"/>
      <c r="AB295" s="703"/>
      <c r="AC295" s="704"/>
      <c r="AD295" s="704"/>
      <c r="AE295" s="704"/>
      <c r="AF295" s="705"/>
      <c r="AG295" s="717" t="s">
        <v>751</v>
      </c>
      <c r="AH295" s="709"/>
      <c r="AI295" s="709"/>
      <c r="AJ295" s="718"/>
      <c r="AK295" s="703"/>
      <c r="AL295" s="704"/>
      <c r="AM295" s="704"/>
      <c r="AN295" s="705"/>
      <c r="AO295" s="333"/>
    </row>
    <row r="296" spans="1:41" ht="12" customHeight="1">
      <c r="A296" s="255"/>
      <c r="B296" s="196" t="s">
        <v>736</v>
      </c>
      <c r="C296" s="207" t="s">
        <v>753</v>
      </c>
      <c r="D296" s="213"/>
      <c r="E296" s="213"/>
      <c r="F296" s="213"/>
      <c r="G296" s="248"/>
      <c r="H296" s="248"/>
      <c r="I296" s="248"/>
      <c r="J296" s="248"/>
      <c r="K296" s="248"/>
      <c r="L296" s="216"/>
      <c r="M296" s="216"/>
      <c r="N296" s="216"/>
      <c r="O296" s="217"/>
      <c r="P296" s="667" t="s">
        <v>754</v>
      </c>
      <c r="Q296" s="668"/>
      <c r="R296" s="668"/>
      <c r="S296" s="669"/>
      <c r="T296" s="696" t="s">
        <v>453</v>
      </c>
      <c r="U296" s="697"/>
      <c r="V296" s="697"/>
      <c r="W296" s="698"/>
      <c r="X296" s="696" t="s">
        <v>1272</v>
      </c>
      <c r="Y296" s="697"/>
      <c r="Z296" s="697"/>
      <c r="AA296" s="698"/>
      <c r="AB296" s="696">
        <v>3</v>
      </c>
      <c r="AC296" s="697"/>
      <c r="AD296" s="697"/>
      <c r="AE296" s="697"/>
      <c r="AF296" s="698"/>
      <c r="AG296" s="717" t="s">
        <v>750</v>
      </c>
      <c r="AH296" s="709"/>
      <c r="AI296" s="709"/>
      <c r="AJ296" s="718"/>
      <c r="AK296" s="696">
        <v>60</v>
      </c>
      <c r="AL296" s="697"/>
      <c r="AM296" s="697"/>
      <c r="AN296" s="698"/>
      <c r="AO296" s="333"/>
    </row>
    <row r="297" spans="1:41" ht="12" customHeight="1">
      <c r="A297" s="255"/>
      <c r="B297" s="196" t="s">
        <v>789</v>
      </c>
      <c r="C297" s="250"/>
      <c r="D297" s="235"/>
      <c r="E297" s="235"/>
      <c r="F297" s="235"/>
      <c r="G297" s="251"/>
      <c r="H297" s="251"/>
      <c r="I297" s="251"/>
      <c r="J297" s="251"/>
      <c r="K297" s="251"/>
      <c r="L297" s="252"/>
      <c r="M297" s="252"/>
      <c r="N297" s="252"/>
      <c r="O297" s="253"/>
      <c r="P297" s="673"/>
      <c r="Q297" s="683"/>
      <c r="R297" s="683"/>
      <c r="S297" s="684"/>
      <c r="T297" s="703"/>
      <c r="U297" s="704"/>
      <c r="V297" s="704"/>
      <c r="W297" s="705"/>
      <c r="X297" s="703"/>
      <c r="Y297" s="704"/>
      <c r="Z297" s="704"/>
      <c r="AA297" s="705"/>
      <c r="AB297" s="703"/>
      <c r="AC297" s="704"/>
      <c r="AD297" s="704"/>
      <c r="AE297" s="704"/>
      <c r="AF297" s="705"/>
      <c r="AG297" s="717" t="s">
        <v>751</v>
      </c>
      <c r="AH297" s="709"/>
      <c r="AI297" s="709"/>
      <c r="AJ297" s="718"/>
      <c r="AK297" s="703"/>
      <c r="AL297" s="704"/>
      <c r="AM297" s="704"/>
      <c r="AN297" s="705"/>
      <c r="AO297" s="333"/>
    </row>
    <row r="298" spans="1:41" ht="12" customHeight="1">
      <c r="A298" s="255"/>
      <c r="B298" s="196" t="s">
        <v>770</v>
      </c>
      <c r="C298" s="207" t="s">
        <v>755</v>
      </c>
      <c r="D298" s="213"/>
      <c r="E298" s="213"/>
      <c r="F298" s="213"/>
      <c r="G298" s="248"/>
      <c r="H298" s="248"/>
      <c r="I298" s="248"/>
      <c r="J298" s="248"/>
      <c r="K298" s="248"/>
      <c r="L298" s="216"/>
      <c r="M298" s="216"/>
      <c r="N298" s="216"/>
      <c r="O298" s="217"/>
      <c r="P298" s="667" t="s">
        <v>631</v>
      </c>
      <c r="Q298" s="668"/>
      <c r="R298" s="668"/>
      <c r="S298" s="669"/>
      <c r="T298" s="696" t="s">
        <v>453</v>
      </c>
      <c r="U298" s="697"/>
      <c r="V298" s="697"/>
      <c r="W298" s="698"/>
      <c r="X298" s="696" t="s">
        <v>1579</v>
      </c>
      <c r="Y298" s="697"/>
      <c r="Z298" s="697"/>
      <c r="AA298" s="698"/>
      <c r="AB298" s="717">
        <v>3</v>
      </c>
      <c r="AC298" s="709"/>
      <c r="AD298" s="709"/>
      <c r="AE298" s="709"/>
      <c r="AF298" s="718"/>
      <c r="AG298" s="696" t="s">
        <v>750</v>
      </c>
      <c r="AH298" s="697"/>
      <c r="AI298" s="697"/>
      <c r="AJ298" s="698"/>
      <c r="AK298" s="696">
        <v>60</v>
      </c>
      <c r="AL298" s="697"/>
      <c r="AM298" s="697"/>
      <c r="AN298" s="698"/>
      <c r="AO298" s="333">
        <v>2320</v>
      </c>
    </row>
    <row r="299" spans="1:41" ht="12" customHeight="1">
      <c r="A299" s="255"/>
      <c r="B299" s="196" t="s">
        <v>771</v>
      </c>
      <c r="C299" s="250"/>
      <c r="D299" s="235"/>
      <c r="E299" s="235"/>
      <c r="F299" s="235"/>
      <c r="G299" s="251"/>
      <c r="H299" s="251"/>
      <c r="I299" s="251"/>
      <c r="J299" s="251"/>
      <c r="K299" s="251"/>
      <c r="L299" s="252"/>
      <c r="M299" s="252"/>
      <c r="N299" s="252"/>
      <c r="O299" s="253"/>
      <c r="P299" s="670"/>
      <c r="Q299" s="671"/>
      <c r="R299" s="671"/>
      <c r="S299" s="672"/>
      <c r="T299" s="699"/>
      <c r="U299" s="677"/>
      <c r="V299" s="677"/>
      <c r="W299" s="678"/>
      <c r="X299" s="699"/>
      <c r="Y299" s="677"/>
      <c r="Z299" s="677"/>
      <c r="AA299" s="678"/>
      <c r="AB299" s="717">
        <v>4</v>
      </c>
      <c r="AC299" s="709"/>
      <c r="AD299" s="709"/>
      <c r="AE299" s="709"/>
      <c r="AF299" s="718"/>
      <c r="AG299" s="703"/>
      <c r="AH299" s="704"/>
      <c r="AI299" s="704"/>
      <c r="AJ299" s="705"/>
      <c r="AK299" s="699"/>
      <c r="AL299" s="677"/>
      <c r="AM299" s="677"/>
      <c r="AN299" s="678"/>
      <c r="AO299" s="333"/>
    </row>
    <row r="300" spans="1:41" ht="12" customHeight="1">
      <c r="A300" s="255"/>
      <c r="B300" s="196" t="s">
        <v>772</v>
      </c>
      <c r="C300" s="250"/>
      <c r="D300" s="235"/>
      <c r="E300" s="235"/>
      <c r="F300" s="235"/>
      <c r="G300" s="251"/>
      <c r="H300" s="251"/>
      <c r="I300" s="251"/>
      <c r="J300" s="251"/>
      <c r="K300" s="251"/>
      <c r="L300" s="252"/>
      <c r="M300" s="252"/>
      <c r="N300" s="252"/>
      <c r="O300" s="253"/>
      <c r="P300" s="670"/>
      <c r="Q300" s="671"/>
      <c r="R300" s="671"/>
      <c r="S300" s="672"/>
      <c r="T300" s="699"/>
      <c r="U300" s="677"/>
      <c r="V300" s="677"/>
      <c r="W300" s="678"/>
      <c r="X300" s="699"/>
      <c r="Y300" s="677"/>
      <c r="Z300" s="677"/>
      <c r="AA300" s="678"/>
      <c r="AB300" s="717">
        <v>3</v>
      </c>
      <c r="AC300" s="709"/>
      <c r="AD300" s="709"/>
      <c r="AE300" s="709"/>
      <c r="AF300" s="718"/>
      <c r="AG300" s="696" t="s">
        <v>751</v>
      </c>
      <c r="AH300" s="697"/>
      <c r="AI300" s="697"/>
      <c r="AJ300" s="698"/>
      <c r="AK300" s="699"/>
      <c r="AL300" s="677"/>
      <c r="AM300" s="677"/>
      <c r="AN300" s="678"/>
      <c r="AO300" s="333"/>
    </row>
    <row r="301" spans="1:41" ht="12" customHeight="1">
      <c r="A301" s="222"/>
      <c r="B301" s="196" t="s">
        <v>773</v>
      </c>
      <c r="C301" s="196"/>
      <c r="D301" s="223"/>
      <c r="E301" s="223"/>
      <c r="F301" s="223"/>
      <c r="G301" s="249"/>
      <c r="H301" s="249"/>
      <c r="I301" s="249"/>
      <c r="J301" s="249"/>
      <c r="K301" s="249"/>
      <c r="L301" s="226"/>
      <c r="M301" s="226"/>
      <c r="N301" s="226"/>
      <c r="O301" s="227"/>
      <c r="P301" s="673"/>
      <c r="Q301" s="683"/>
      <c r="R301" s="683"/>
      <c r="S301" s="684"/>
      <c r="T301" s="703"/>
      <c r="U301" s="704"/>
      <c r="V301" s="704"/>
      <c r="W301" s="705"/>
      <c r="X301" s="703"/>
      <c r="Y301" s="704"/>
      <c r="Z301" s="704"/>
      <c r="AA301" s="705"/>
      <c r="AB301" s="717">
        <v>4</v>
      </c>
      <c r="AC301" s="709"/>
      <c r="AD301" s="709"/>
      <c r="AE301" s="709"/>
      <c r="AF301" s="718"/>
      <c r="AG301" s="703"/>
      <c r="AH301" s="704"/>
      <c r="AI301" s="704"/>
      <c r="AJ301" s="705"/>
      <c r="AK301" s="703"/>
      <c r="AL301" s="704"/>
      <c r="AM301" s="704"/>
      <c r="AN301" s="705"/>
      <c r="AO301" s="333"/>
    </row>
    <row r="302" spans="1:41" ht="11.25" customHeight="1">
      <c r="A302" s="357"/>
      <c r="B302" s="664" t="s">
        <v>1596</v>
      </c>
      <c r="C302" s="711" t="s">
        <v>1597</v>
      </c>
      <c r="D302" s="712"/>
      <c r="E302" s="712"/>
      <c r="F302" s="712"/>
      <c r="G302" s="712"/>
      <c r="H302" s="712"/>
      <c r="I302" s="712"/>
      <c r="J302" s="712"/>
      <c r="K302" s="712"/>
      <c r="L302" s="712"/>
      <c r="M302" s="712"/>
      <c r="N302" s="712"/>
      <c r="O302" s="713"/>
      <c r="P302" s="666" t="s">
        <v>746</v>
      </c>
      <c r="Q302" s="685"/>
      <c r="R302" s="685"/>
      <c r="S302" s="686"/>
      <c r="T302" s="666" t="s">
        <v>739</v>
      </c>
      <c r="U302" s="685"/>
      <c r="V302" s="685"/>
      <c r="W302" s="686"/>
      <c r="X302" s="666" t="s">
        <v>1552</v>
      </c>
      <c r="Y302" s="685"/>
      <c r="Z302" s="685"/>
      <c r="AA302" s="686"/>
      <c r="AB302" s="666" t="s">
        <v>741</v>
      </c>
      <c r="AC302" s="685"/>
      <c r="AD302" s="685"/>
      <c r="AE302" s="685"/>
      <c r="AF302" s="686"/>
      <c r="AG302" s="666" t="s">
        <v>743</v>
      </c>
      <c r="AH302" s="685"/>
      <c r="AI302" s="685"/>
      <c r="AJ302" s="686"/>
      <c r="AK302" s="666" t="s">
        <v>748</v>
      </c>
      <c r="AL302" s="685"/>
      <c r="AM302" s="685"/>
      <c r="AN302" s="686"/>
      <c r="AO302" s="664" t="s">
        <v>1578</v>
      </c>
    </row>
    <row r="303" spans="1:41" ht="11.25" customHeight="1">
      <c r="A303" s="356"/>
      <c r="B303" s="665"/>
      <c r="C303" s="714"/>
      <c r="D303" s="700"/>
      <c r="E303" s="700"/>
      <c r="F303" s="700"/>
      <c r="G303" s="700"/>
      <c r="H303" s="700"/>
      <c r="I303" s="700"/>
      <c r="J303" s="700"/>
      <c r="K303" s="700"/>
      <c r="L303" s="700"/>
      <c r="M303" s="700"/>
      <c r="N303" s="700"/>
      <c r="O303" s="701"/>
      <c r="P303" s="682" t="s">
        <v>747</v>
      </c>
      <c r="Q303" s="707"/>
      <c r="R303" s="707"/>
      <c r="S303" s="708"/>
      <c r="T303" s="682" t="s">
        <v>740</v>
      </c>
      <c r="U303" s="707"/>
      <c r="V303" s="707"/>
      <c r="W303" s="708"/>
      <c r="X303" s="682" t="s">
        <v>738</v>
      </c>
      <c r="Y303" s="707"/>
      <c r="Z303" s="707"/>
      <c r="AA303" s="708"/>
      <c r="AB303" s="682" t="s">
        <v>742</v>
      </c>
      <c r="AC303" s="707"/>
      <c r="AD303" s="707"/>
      <c r="AE303" s="707"/>
      <c r="AF303" s="708"/>
      <c r="AG303" s="682" t="s">
        <v>744</v>
      </c>
      <c r="AH303" s="707"/>
      <c r="AI303" s="707"/>
      <c r="AJ303" s="708"/>
      <c r="AK303" s="682" t="s">
        <v>749</v>
      </c>
      <c r="AL303" s="707"/>
      <c r="AM303" s="707"/>
      <c r="AN303" s="708"/>
      <c r="AO303" s="665"/>
    </row>
    <row r="304" spans="1:41" ht="12" customHeight="1">
      <c r="A304" s="255"/>
      <c r="B304" s="196" t="s">
        <v>774</v>
      </c>
      <c r="C304" s="207" t="s">
        <v>763</v>
      </c>
      <c r="D304" s="213"/>
      <c r="E304" s="213"/>
      <c r="F304" s="213"/>
      <c r="G304" s="248"/>
      <c r="H304" s="248"/>
      <c r="I304" s="248"/>
      <c r="J304" s="248"/>
      <c r="K304" s="248"/>
      <c r="L304" s="216"/>
      <c r="M304" s="216"/>
      <c r="N304" s="216"/>
      <c r="O304" s="217"/>
      <c r="P304" s="667" t="s">
        <v>764</v>
      </c>
      <c r="Q304" s="668"/>
      <c r="R304" s="668"/>
      <c r="S304" s="669"/>
      <c r="T304" s="696" t="s">
        <v>453</v>
      </c>
      <c r="U304" s="697"/>
      <c r="V304" s="697"/>
      <c r="W304" s="698"/>
      <c r="X304" s="696" t="s">
        <v>1579</v>
      </c>
      <c r="Y304" s="697"/>
      <c r="Z304" s="697"/>
      <c r="AA304" s="698"/>
      <c r="AB304" s="717">
        <v>3</v>
      </c>
      <c r="AC304" s="709"/>
      <c r="AD304" s="709"/>
      <c r="AE304" s="709"/>
      <c r="AF304" s="718"/>
      <c r="AG304" s="696" t="s">
        <v>750</v>
      </c>
      <c r="AH304" s="697"/>
      <c r="AI304" s="697"/>
      <c r="AJ304" s="698"/>
      <c r="AK304" s="696">
        <v>60</v>
      </c>
      <c r="AL304" s="697"/>
      <c r="AM304" s="697"/>
      <c r="AN304" s="698"/>
      <c r="AO304" s="333">
        <v>2600</v>
      </c>
    </row>
    <row r="305" spans="1:41" ht="12" customHeight="1">
      <c r="A305" s="255"/>
      <c r="B305" s="196" t="s">
        <v>775</v>
      </c>
      <c r="C305" s="250"/>
      <c r="D305" s="235"/>
      <c r="E305" s="235"/>
      <c r="F305" s="235"/>
      <c r="G305" s="251"/>
      <c r="H305" s="251"/>
      <c r="I305" s="251"/>
      <c r="J305" s="251"/>
      <c r="K305" s="251"/>
      <c r="L305" s="252"/>
      <c r="M305" s="252"/>
      <c r="N305" s="252"/>
      <c r="O305" s="253"/>
      <c r="P305" s="670"/>
      <c r="Q305" s="671"/>
      <c r="R305" s="671"/>
      <c r="S305" s="672"/>
      <c r="T305" s="699"/>
      <c r="U305" s="677"/>
      <c r="V305" s="677"/>
      <c r="W305" s="678"/>
      <c r="X305" s="699"/>
      <c r="Y305" s="677"/>
      <c r="Z305" s="677"/>
      <c r="AA305" s="678"/>
      <c r="AB305" s="717">
        <v>4</v>
      </c>
      <c r="AC305" s="709"/>
      <c r="AD305" s="709"/>
      <c r="AE305" s="709"/>
      <c r="AF305" s="718"/>
      <c r="AG305" s="703"/>
      <c r="AH305" s="704"/>
      <c r="AI305" s="704"/>
      <c r="AJ305" s="705"/>
      <c r="AK305" s="699"/>
      <c r="AL305" s="677"/>
      <c r="AM305" s="677"/>
      <c r="AN305" s="678"/>
      <c r="AO305" s="333"/>
    </row>
    <row r="306" spans="1:41" ht="12" customHeight="1">
      <c r="A306" s="255"/>
      <c r="B306" s="196" t="s">
        <v>776</v>
      </c>
      <c r="C306" s="250"/>
      <c r="D306" s="235"/>
      <c r="E306" s="235"/>
      <c r="F306" s="235"/>
      <c r="G306" s="251"/>
      <c r="H306" s="251"/>
      <c r="I306" s="251"/>
      <c r="J306" s="251"/>
      <c r="K306" s="251"/>
      <c r="L306" s="252"/>
      <c r="M306" s="252"/>
      <c r="N306" s="252"/>
      <c r="O306" s="253"/>
      <c r="P306" s="670"/>
      <c r="Q306" s="671"/>
      <c r="R306" s="671"/>
      <c r="S306" s="672"/>
      <c r="T306" s="699"/>
      <c r="U306" s="677"/>
      <c r="V306" s="677"/>
      <c r="W306" s="678"/>
      <c r="X306" s="699"/>
      <c r="Y306" s="677"/>
      <c r="Z306" s="677"/>
      <c r="AA306" s="678"/>
      <c r="AB306" s="717">
        <v>3</v>
      </c>
      <c r="AC306" s="709"/>
      <c r="AD306" s="709"/>
      <c r="AE306" s="709"/>
      <c r="AF306" s="718"/>
      <c r="AG306" s="696" t="s">
        <v>751</v>
      </c>
      <c r="AH306" s="697"/>
      <c r="AI306" s="697"/>
      <c r="AJ306" s="698"/>
      <c r="AK306" s="699"/>
      <c r="AL306" s="677"/>
      <c r="AM306" s="677"/>
      <c r="AN306" s="678"/>
      <c r="AO306" s="333"/>
    </row>
    <row r="307" spans="1:41" ht="12" customHeight="1">
      <c r="A307" s="222"/>
      <c r="B307" s="196" t="s">
        <v>777</v>
      </c>
      <c r="C307" s="196"/>
      <c r="D307" s="223"/>
      <c r="E307" s="223"/>
      <c r="F307" s="223"/>
      <c r="G307" s="249"/>
      <c r="H307" s="249"/>
      <c r="I307" s="249"/>
      <c r="J307" s="249"/>
      <c r="K307" s="249"/>
      <c r="L307" s="226"/>
      <c r="M307" s="226"/>
      <c r="N307" s="226"/>
      <c r="O307" s="227"/>
      <c r="P307" s="673"/>
      <c r="Q307" s="683"/>
      <c r="R307" s="683"/>
      <c r="S307" s="684"/>
      <c r="T307" s="703"/>
      <c r="U307" s="704"/>
      <c r="V307" s="704"/>
      <c r="W307" s="705"/>
      <c r="X307" s="703"/>
      <c r="Y307" s="704"/>
      <c r="Z307" s="704"/>
      <c r="AA307" s="705"/>
      <c r="AB307" s="717">
        <v>4</v>
      </c>
      <c r="AC307" s="709"/>
      <c r="AD307" s="709"/>
      <c r="AE307" s="709"/>
      <c r="AF307" s="718"/>
      <c r="AG307" s="703"/>
      <c r="AH307" s="704"/>
      <c r="AI307" s="704"/>
      <c r="AJ307" s="705"/>
      <c r="AK307" s="703"/>
      <c r="AL307" s="704"/>
      <c r="AM307" s="704"/>
      <c r="AN307" s="705"/>
      <c r="AO307" s="333"/>
    </row>
    <row r="308" spans="1:41" ht="12" customHeight="1">
      <c r="A308" s="358"/>
      <c r="B308" s="197" t="s">
        <v>778</v>
      </c>
      <c r="C308" s="207" t="s">
        <v>765</v>
      </c>
      <c r="D308" s="213"/>
      <c r="E308" s="213"/>
      <c r="F308" s="213"/>
      <c r="G308" s="248"/>
      <c r="H308" s="248"/>
      <c r="I308" s="248"/>
      <c r="J308" s="248"/>
      <c r="K308" s="248"/>
      <c r="L308" s="216"/>
      <c r="M308" s="216"/>
      <c r="N308" s="216"/>
      <c r="O308" s="217"/>
      <c r="P308" s="667" t="s">
        <v>766</v>
      </c>
      <c r="Q308" s="668"/>
      <c r="R308" s="668"/>
      <c r="S308" s="669"/>
      <c r="T308" s="696" t="s">
        <v>453</v>
      </c>
      <c r="U308" s="697"/>
      <c r="V308" s="697"/>
      <c r="W308" s="698"/>
      <c r="X308" s="696">
        <v>1.2</v>
      </c>
      <c r="Y308" s="697"/>
      <c r="Z308" s="697"/>
      <c r="AA308" s="698"/>
      <c r="AB308" s="717">
        <v>3</v>
      </c>
      <c r="AC308" s="709"/>
      <c r="AD308" s="709"/>
      <c r="AE308" s="709"/>
      <c r="AF308" s="718"/>
      <c r="AG308" s="696" t="s">
        <v>750</v>
      </c>
      <c r="AH308" s="697"/>
      <c r="AI308" s="697"/>
      <c r="AJ308" s="698"/>
      <c r="AK308" s="696">
        <v>60</v>
      </c>
      <c r="AL308" s="697"/>
      <c r="AM308" s="697"/>
      <c r="AN308" s="698"/>
      <c r="AO308" s="333">
        <v>3200</v>
      </c>
    </row>
    <row r="309" spans="1:41" ht="12" customHeight="1">
      <c r="A309" s="255"/>
      <c r="B309" s="196" t="s">
        <v>782</v>
      </c>
      <c r="C309" s="250"/>
      <c r="D309" s="235"/>
      <c r="E309" s="235"/>
      <c r="F309" s="235"/>
      <c r="G309" s="251"/>
      <c r="H309" s="251"/>
      <c r="I309" s="251"/>
      <c r="J309" s="251"/>
      <c r="K309" s="251"/>
      <c r="L309" s="252"/>
      <c r="M309" s="252"/>
      <c r="N309" s="252"/>
      <c r="O309" s="253"/>
      <c r="P309" s="670"/>
      <c r="Q309" s="671"/>
      <c r="R309" s="671"/>
      <c r="S309" s="672"/>
      <c r="T309" s="699"/>
      <c r="U309" s="677"/>
      <c r="V309" s="677"/>
      <c r="W309" s="678"/>
      <c r="X309" s="699"/>
      <c r="Y309" s="677"/>
      <c r="Z309" s="677"/>
      <c r="AA309" s="678"/>
      <c r="AB309" s="717">
        <v>4</v>
      </c>
      <c r="AC309" s="709"/>
      <c r="AD309" s="709"/>
      <c r="AE309" s="709"/>
      <c r="AF309" s="718"/>
      <c r="AG309" s="703"/>
      <c r="AH309" s="704"/>
      <c r="AI309" s="704"/>
      <c r="AJ309" s="705"/>
      <c r="AK309" s="699"/>
      <c r="AL309" s="677"/>
      <c r="AM309" s="677"/>
      <c r="AN309" s="678"/>
      <c r="AO309" s="333"/>
    </row>
    <row r="310" spans="1:41" ht="12" customHeight="1">
      <c r="A310" s="255"/>
      <c r="B310" s="196" t="s">
        <v>783</v>
      </c>
      <c r="C310" s="250"/>
      <c r="D310" s="235"/>
      <c r="E310" s="235"/>
      <c r="F310" s="235"/>
      <c r="G310" s="251"/>
      <c r="H310" s="251"/>
      <c r="I310" s="251"/>
      <c r="J310" s="251"/>
      <c r="K310" s="251"/>
      <c r="L310" s="252"/>
      <c r="M310" s="252"/>
      <c r="N310" s="252"/>
      <c r="O310" s="253"/>
      <c r="P310" s="670"/>
      <c r="Q310" s="671"/>
      <c r="R310" s="671"/>
      <c r="S310" s="672"/>
      <c r="T310" s="699"/>
      <c r="U310" s="677"/>
      <c r="V310" s="677"/>
      <c r="W310" s="678"/>
      <c r="X310" s="699"/>
      <c r="Y310" s="677"/>
      <c r="Z310" s="677"/>
      <c r="AA310" s="678"/>
      <c r="AB310" s="717">
        <v>3</v>
      </c>
      <c r="AC310" s="709"/>
      <c r="AD310" s="709"/>
      <c r="AE310" s="709"/>
      <c r="AF310" s="718"/>
      <c r="AG310" s="696" t="s">
        <v>751</v>
      </c>
      <c r="AH310" s="697"/>
      <c r="AI310" s="697"/>
      <c r="AJ310" s="698"/>
      <c r="AK310" s="699"/>
      <c r="AL310" s="677"/>
      <c r="AM310" s="677"/>
      <c r="AN310" s="678"/>
      <c r="AO310" s="333"/>
    </row>
    <row r="311" spans="1:41" ht="12" customHeight="1">
      <c r="A311" s="222"/>
      <c r="B311" s="196" t="s">
        <v>784</v>
      </c>
      <c r="C311" s="196"/>
      <c r="D311" s="223"/>
      <c r="E311" s="223"/>
      <c r="F311" s="223"/>
      <c r="G311" s="249"/>
      <c r="H311" s="249"/>
      <c r="I311" s="249"/>
      <c r="J311" s="249"/>
      <c r="K311" s="249"/>
      <c r="L311" s="226"/>
      <c r="M311" s="226"/>
      <c r="N311" s="226"/>
      <c r="O311" s="227"/>
      <c r="P311" s="673"/>
      <c r="Q311" s="683"/>
      <c r="R311" s="683"/>
      <c r="S311" s="684"/>
      <c r="T311" s="703"/>
      <c r="U311" s="704"/>
      <c r="V311" s="704"/>
      <c r="W311" s="705"/>
      <c r="X311" s="703"/>
      <c r="Y311" s="704"/>
      <c r="Z311" s="704"/>
      <c r="AA311" s="705"/>
      <c r="AB311" s="717">
        <v>4</v>
      </c>
      <c r="AC311" s="709"/>
      <c r="AD311" s="709"/>
      <c r="AE311" s="709"/>
      <c r="AF311" s="718"/>
      <c r="AG311" s="703"/>
      <c r="AH311" s="704"/>
      <c r="AI311" s="704"/>
      <c r="AJ311" s="705"/>
      <c r="AK311" s="703"/>
      <c r="AL311" s="704"/>
      <c r="AM311" s="704"/>
      <c r="AN311" s="705"/>
      <c r="AO311" s="333"/>
    </row>
    <row r="312" spans="1:41" ht="12" customHeight="1">
      <c r="A312" s="358"/>
      <c r="B312" s="197" t="s">
        <v>785</v>
      </c>
      <c r="C312" s="207" t="s">
        <v>767</v>
      </c>
      <c r="D312" s="213"/>
      <c r="E312" s="213"/>
      <c r="F312" s="213"/>
      <c r="G312" s="248"/>
      <c r="H312" s="248"/>
      <c r="I312" s="248"/>
      <c r="J312" s="248"/>
      <c r="K312" s="248"/>
      <c r="L312" s="216"/>
      <c r="M312" s="216"/>
      <c r="N312" s="216"/>
      <c r="O312" s="217"/>
      <c r="P312" s="668" t="s">
        <v>635</v>
      </c>
      <c r="Q312" s="668"/>
      <c r="R312" s="668"/>
      <c r="S312" s="669"/>
      <c r="T312" s="696" t="s">
        <v>453</v>
      </c>
      <c r="U312" s="697"/>
      <c r="V312" s="697"/>
      <c r="W312" s="698"/>
      <c r="X312" s="696">
        <v>1.6</v>
      </c>
      <c r="Y312" s="697"/>
      <c r="Z312" s="697"/>
      <c r="AA312" s="698"/>
      <c r="AB312" s="717">
        <v>3</v>
      </c>
      <c r="AC312" s="709"/>
      <c r="AD312" s="709"/>
      <c r="AE312" s="709"/>
      <c r="AF312" s="718"/>
      <c r="AG312" s="696" t="s">
        <v>750</v>
      </c>
      <c r="AH312" s="697"/>
      <c r="AI312" s="697"/>
      <c r="AJ312" s="698"/>
      <c r="AK312" s="696">
        <v>60</v>
      </c>
      <c r="AL312" s="697"/>
      <c r="AM312" s="697"/>
      <c r="AN312" s="698"/>
      <c r="AO312" s="333">
        <v>3300</v>
      </c>
    </row>
    <row r="313" spans="1:41" ht="12" customHeight="1">
      <c r="A313" s="255"/>
      <c r="B313" s="196" t="s">
        <v>786</v>
      </c>
      <c r="C313" s="250"/>
      <c r="D313" s="235"/>
      <c r="E313" s="235"/>
      <c r="F313" s="235"/>
      <c r="G313" s="251"/>
      <c r="H313" s="251"/>
      <c r="I313" s="251"/>
      <c r="J313" s="251"/>
      <c r="K313" s="251"/>
      <c r="L313" s="252"/>
      <c r="M313" s="252"/>
      <c r="N313" s="252"/>
      <c r="O313" s="253"/>
      <c r="P313" s="671"/>
      <c r="Q313" s="671"/>
      <c r="R313" s="671"/>
      <c r="S313" s="672"/>
      <c r="T313" s="699"/>
      <c r="U313" s="677"/>
      <c r="V313" s="677"/>
      <c r="W313" s="678"/>
      <c r="X313" s="699"/>
      <c r="Y313" s="677"/>
      <c r="Z313" s="677"/>
      <c r="AA313" s="678"/>
      <c r="AB313" s="717">
        <v>4</v>
      </c>
      <c r="AC313" s="709"/>
      <c r="AD313" s="709"/>
      <c r="AE313" s="709"/>
      <c r="AF313" s="718"/>
      <c r="AG313" s="703"/>
      <c r="AH313" s="704"/>
      <c r="AI313" s="704"/>
      <c r="AJ313" s="705"/>
      <c r="AK313" s="699"/>
      <c r="AL313" s="677"/>
      <c r="AM313" s="677"/>
      <c r="AN313" s="678"/>
      <c r="AO313" s="333"/>
    </row>
    <row r="314" spans="1:41" ht="12" customHeight="1">
      <c r="A314" s="255"/>
      <c r="B314" s="196" t="s">
        <v>787</v>
      </c>
      <c r="C314" s="250"/>
      <c r="D314" s="235"/>
      <c r="E314" s="235"/>
      <c r="F314" s="235"/>
      <c r="G314" s="251"/>
      <c r="H314" s="251"/>
      <c r="I314" s="251"/>
      <c r="J314" s="251"/>
      <c r="K314" s="251"/>
      <c r="L314" s="252"/>
      <c r="M314" s="252"/>
      <c r="N314" s="252"/>
      <c r="O314" s="253"/>
      <c r="P314" s="671"/>
      <c r="Q314" s="671"/>
      <c r="R314" s="671"/>
      <c r="S314" s="672"/>
      <c r="T314" s="699"/>
      <c r="U314" s="677"/>
      <c r="V314" s="677"/>
      <c r="W314" s="678"/>
      <c r="X314" s="699"/>
      <c r="Y314" s="677"/>
      <c r="Z314" s="677"/>
      <c r="AA314" s="678"/>
      <c r="AB314" s="717">
        <v>3</v>
      </c>
      <c r="AC314" s="709"/>
      <c r="AD314" s="709"/>
      <c r="AE314" s="709"/>
      <c r="AF314" s="718"/>
      <c r="AG314" s="696" t="s">
        <v>751</v>
      </c>
      <c r="AH314" s="697"/>
      <c r="AI314" s="697"/>
      <c r="AJ314" s="698"/>
      <c r="AK314" s="699"/>
      <c r="AL314" s="677"/>
      <c r="AM314" s="677"/>
      <c r="AN314" s="678"/>
      <c r="AO314" s="333"/>
    </row>
    <row r="315" spans="1:41" ht="12" customHeight="1">
      <c r="A315" s="222"/>
      <c r="B315" s="196" t="s">
        <v>788</v>
      </c>
      <c r="C315" s="196"/>
      <c r="D315" s="223"/>
      <c r="E315" s="223"/>
      <c r="F315" s="223"/>
      <c r="G315" s="249"/>
      <c r="H315" s="249"/>
      <c r="I315" s="249"/>
      <c r="J315" s="249"/>
      <c r="K315" s="249"/>
      <c r="L315" s="226"/>
      <c r="M315" s="226"/>
      <c r="N315" s="226"/>
      <c r="O315" s="227"/>
      <c r="P315" s="683"/>
      <c r="Q315" s="683"/>
      <c r="R315" s="683"/>
      <c r="S315" s="684"/>
      <c r="T315" s="703"/>
      <c r="U315" s="704"/>
      <c r="V315" s="704"/>
      <c r="W315" s="705"/>
      <c r="X315" s="703"/>
      <c r="Y315" s="704"/>
      <c r="Z315" s="704"/>
      <c r="AA315" s="705"/>
      <c r="AB315" s="717">
        <v>4</v>
      </c>
      <c r="AC315" s="709"/>
      <c r="AD315" s="709"/>
      <c r="AE315" s="709"/>
      <c r="AF315" s="718"/>
      <c r="AG315" s="703"/>
      <c r="AH315" s="704"/>
      <c r="AI315" s="704"/>
      <c r="AJ315" s="705"/>
      <c r="AK315" s="703"/>
      <c r="AL315" s="704"/>
      <c r="AM315" s="704"/>
      <c r="AN315" s="705"/>
      <c r="AO315" s="333"/>
    </row>
    <row r="316" spans="1:41" ht="12" customHeight="1">
      <c r="A316" s="222"/>
      <c r="B316" s="196" t="s">
        <v>1449</v>
      </c>
      <c r="C316" s="197" t="s">
        <v>1434</v>
      </c>
      <c r="D316" s="201"/>
      <c r="E316" s="201"/>
      <c r="F316" s="201"/>
      <c r="G316" s="242"/>
      <c r="H316" s="242"/>
      <c r="I316" s="242"/>
      <c r="J316" s="242"/>
      <c r="K316" s="242"/>
      <c r="L316" s="203"/>
      <c r="M316" s="203"/>
      <c r="N316" s="203"/>
      <c r="O316" s="204"/>
      <c r="P316" s="715" t="s">
        <v>766</v>
      </c>
      <c r="Q316" s="716"/>
      <c r="R316" s="716"/>
      <c r="S316" s="716"/>
      <c r="T316" s="210" t="s">
        <v>1629</v>
      </c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2"/>
      <c r="AO316" s="333">
        <v>3370</v>
      </c>
    </row>
    <row r="317" spans="1:41" ht="12" customHeight="1">
      <c r="A317" s="222"/>
      <c r="B317" s="196" t="s">
        <v>1626</v>
      </c>
      <c r="C317" s="197" t="s">
        <v>1627</v>
      </c>
      <c r="D317" s="201"/>
      <c r="E317" s="201"/>
      <c r="F317" s="201"/>
      <c r="G317" s="242"/>
      <c r="H317" s="242"/>
      <c r="I317" s="242"/>
      <c r="J317" s="242"/>
      <c r="K317" s="242"/>
      <c r="L317" s="203"/>
      <c r="M317" s="203"/>
      <c r="N317" s="203"/>
      <c r="O317" s="204"/>
      <c r="P317" s="715" t="s">
        <v>631</v>
      </c>
      <c r="Q317" s="716"/>
      <c r="R317" s="716"/>
      <c r="S317" s="716"/>
      <c r="T317" s="210" t="s">
        <v>1630</v>
      </c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2"/>
      <c r="AO317" s="333">
        <v>2800</v>
      </c>
    </row>
    <row r="318" spans="1:41" ht="12" customHeight="1">
      <c r="A318" s="222"/>
      <c r="B318" s="196" t="s">
        <v>1628</v>
      </c>
      <c r="C318" s="197" t="s">
        <v>461</v>
      </c>
      <c r="D318" s="201"/>
      <c r="E318" s="201"/>
      <c r="F318" s="201"/>
      <c r="G318" s="242"/>
      <c r="H318" s="242"/>
      <c r="I318" s="242"/>
      <c r="J318" s="242"/>
      <c r="K318" s="242"/>
      <c r="L318" s="203"/>
      <c r="M318" s="203"/>
      <c r="N318" s="203"/>
      <c r="O318" s="204"/>
      <c r="P318" s="715" t="s">
        <v>1356</v>
      </c>
      <c r="Q318" s="716"/>
      <c r="R318" s="716"/>
      <c r="S318" s="716"/>
      <c r="T318" s="210" t="s">
        <v>1631</v>
      </c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2"/>
      <c r="AO318" s="333">
        <v>5100</v>
      </c>
    </row>
    <row r="319" spans="1:41" ht="12" customHeight="1">
      <c r="A319" s="222"/>
      <c r="B319" s="196" t="s">
        <v>1632</v>
      </c>
      <c r="C319" s="197" t="s">
        <v>1633</v>
      </c>
      <c r="D319" s="201"/>
      <c r="E319" s="201"/>
      <c r="F319" s="201"/>
      <c r="G319" s="242"/>
      <c r="H319" s="242"/>
      <c r="I319" s="242"/>
      <c r="J319" s="242"/>
      <c r="K319" s="242"/>
      <c r="L319" s="203"/>
      <c r="M319" s="203"/>
      <c r="N319" s="203"/>
      <c r="O319" s="204"/>
      <c r="P319" s="715" t="s">
        <v>1356</v>
      </c>
      <c r="Q319" s="716"/>
      <c r="R319" s="716"/>
      <c r="S319" s="716"/>
      <c r="T319" s="210" t="s">
        <v>1634</v>
      </c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2"/>
      <c r="AO319" s="333">
        <v>4800</v>
      </c>
    </row>
    <row r="320" spans="1:41" s="319" customFormat="1" ht="15" customHeight="1">
      <c r="A320" s="372"/>
      <c r="B320" s="245" t="s">
        <v>863</v>
      </c>
      <c r="C320" s="245"/>
      <c r="D320" s="245"/>
      <c r="E320" s="245"/>
      <c r="F320" s="245"/>
      <c r="G320" s="245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5"/>
      <c r="Z320" s="245"/>
      <c r="AA320" s="245"/>
      <c r="AB320" s="246"/>
      <c r="AC320" s="246"/>
      <c r="AD320" s="246"/>
      <c r="AE320" s="246"/>
      <c r="AF320" s="246"/>
      <c r="AG320" s="246"/>
      <c r="AH320" s="246"/>
      <c r="AI320" s="246"/>
      <c r="AJ320" s="246"/>
      <c r="AK320" s="246"/>
      <c r="AL320" s="246"/>
      <c r="AM320" s="246"/>
      <c r="AN320" s="246"/>
      <c r="AO320" s="323"/>
    </row>
    <row r="321" spans="1:41" ht="12" customHeight="1">
      <c r="A321" s="357"/>
      <c r="B321" s="247" t="s">
        <v>1596</v>
      </c>
      <c r="C321" s="729" t="s">
        <v>1597</v>
      </c>
      <c r="D321" s="730"/>
      <c r="E321" s="730"/>
      <c r="F321" s="730"/>
      <c r="G321" s="730"/>
      <c r="H321" s="730"/>
      <c r="I321" s="730"/>
      <c r="J321" s="730"/>
      <c r="K321" s="730"/>
      <c r="L321" s="730"/>
      <c r="M321" s="730"/>
      <c r="N321" s="730"/>
      <c r="O321" s="731"/>
      <c r="P321" s="729" t="s">
        <v>1577</v>
      </c>
      <c r="Q321" s="730"/>
      <c r="R321" s="730"/>
      <c r="S321" s="730"/>
      <c r="T321" s="730"/>
      <c r="U321" s="730"/>
      <c r="V321" s="730"/>
      <c r="W321" s="730"/>
      <c r="X321" s="730"/>
      <c r="Y321" s="730"/>
      <c r="Z321" s="730"/>
      <c r="AA321" s="730"/>
      <c r="AB321" s="730"/>
      <c r="AC321" s="730"/>
      <c r="AD321" s="730"/>
      <c r="AE321" s="730"/>
      <c r="AF321" s="730"/>
      <c r="AG321" s="730"/>
      <c r="AH321" s="730"/>
      <c r="AI321" s="730"/>
      <c r="AJ321" s="730"/>
      <c r="AK321" s="730"/>
      <c r="AL321" s="730"/>
      <c r="AM321" s="730"/>
      <c r="AN321" s="731"/>
      <c r="AO321" s="328" t="s">
        <v>1578</v>
      </c>
    </row>
    <row r="322" spans="1:41" ht="12" customHeight="1">
      <c r="A322" s="213"/>
      <c r="B322" s="206" t="s">
        <v>903</v>
      </c>
      <c r="C322" s="208" t="s">
        <v>1395</v>
      </c>
      <c r="D322" s="213"/>
      <c r="E322" s="213"/>
      <c r="F322" s="213"/>
      <c r="G322" s="248"/>
      <c r="H322" s="248"/>
      <c r="I322" s="248"/>
      <c r="J322" s="248"/>
      <c r="K322" s="248"/>
      <c r="L322" s="216"/>
      <c r="M322" s="216"/>
      <c r="N322" s="216"/>
      <c r="O322" s="216"/>
      <c r="P322" s="215"/>
      <c r="Q322" s="216"/>
      <c r="R322" s="216"/>
      <c r="S322" s="216"/>
      <c r="T322" s="208"/>
      <c r="U322" s="216"/>
      <c r="V322" s="208"/>
      <c r="W322" s="208"/>
      <c r="X322" s="213"/>
      <c r="Y322" s="213"/>
      <c r="Z322" s="213"/>
      <c r="AA322" s="213"/>
      <c r="AB322" s="213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4"/>
      <c r="AO322" s="333">
        <v>60</v>
      </c>
    </row>
    <row r="323" spans="1:41" ht="12" customHeight="1">
      <c r="A323" s="213"/>
      <c r="B323" s="206" t="s">
        <v>904</v>
      </c>
      <c r="C323" s="208" t="s">
        <v>885</v>
      </c>
      <c r="D323" s="213"/>
      <c r="E323" s="213"/>
      <c r="F323" s="213"/>
      <c r="G323" s="248"/>
      <c r="H323" s="248"/>
      <c r="I323" s="248"/>
      <c r="J323" s="248"/>
      <c r="K323" s="248"/>
      <c r="L323" s="216"/>
      <c r="M323" s="216"/>
      <c r="N323" s="216"/>
      <c r="O323" s="216"/>
      <c r="P323" s="215"/>
      <c r="Q323" s="216"/>
      <c r="R323" s="216"/>
      <c r="S323" s="216"/>
      <c r="T323" s="208"/>
      <c r="U323" s="216"/>
      <c r="V323" s="208"/>
      <c r="W323" s="208"/>
      <c r="X323" s="213"/>
      <c r="Y323" s="213"/>
      <c r="Z323" s="213"/>
      <c r="AA323" s="213"/>
      <c r="AB323" s="213"/>
      <c r="AC323" s="213"/>
      <c r="AD323" s="213"/>
      <c r="AE323" s="213"/>
      <c r="AF323" s="213"/>
      <c r="AG323" s="213"/>
      <c r="AH323" s="213"/>
      <c r="AI323" s="213"/>
      <c r="AJ323" s="213"/>
      <c r="AK323" s="213"/>
      <c r="AL323" s="213"/>
      <c r="AM323" s="213"/>
      <c r="AN323" s="214"/>
      <c r="AO323" s="333">
        <v>117</v>
      </c>
    </row>
    <row r="324" spans="1:41" ht="12" customHeight="1">
      <c r="A324" s="213"/>
      <c r="B324" s="206" t="s">
        <v>717</v>
      </c>
      <c r="C324" s="208" t="s">
        <v>1396</v>
      </c>
      <c r="D324" s="213"/>
      <c r="E324" s="213"/>
      <c r="F324" s="213"/>
      <c r="G324" s="248"/>
      <c r="H324" s="248"/>
      <c r="I324" s="248"/>
      <c r="J324" s="248"/>
      <c r="K324" s="248"/>
      <c r="L324" s="216"/>
      <c r="M324" s="216"/>
      <c r="N324" s="216"/>
      <c r="O324" s="216"/>
      <c r="P324" s="215"/>
      <c r="Q324" s="216"/>
      <c r="R324" s="216"/>
      <c r="S324" s="216"/>
      <c r="T324" s="208"/>
      <c r="U324" s="216"/>
      <c r="V324" s="208"/>
      <c r="W324" s="208"/>
      <c r="X324" s="213"/>
      <c r="Y324" s="213"/>
      <c r="Z324" s="213"/>
      <c r="AA324" s="213"/>
      <c r="AB324" s="213"/>
      <c r="AC324" s="213"/>
      <c r="AD324" s="213"/>
      <c r="AE324" s="213"/>
      <c r="AF324" s="213"/>
      <c r="AG324" s="213"/>
      <c r="AH324" s="213"/>
      <c r="AI324" s="213"/>
      <c r="AJ324" s="213"/>
      <c r="AK324" s="213"/>
      <c r="AL324" s="213"/>
      <c r="AM324" s="213"/>
      <c r="AN324" s="214"/>
      <c r="AO324" s="333">
        <v>290</v>
      </c>
    </row>
    <row r="325" spans="1:41" s="324" customFormat="1" ht="15" customHeight="1">
      <c r="A325" s="368"/>
      <c r="B325" s="194" t="s">
        <v>791</v>
      </c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  <c r="AA325" s="194"/>
      <c r="AB325" s="19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194"/>
      <c r="AO325" s="329"/>
    </row>
    <row r="326" spans="1:41" s="325" customFormat="1" ht="11.25" customHeight="1">
      <c r="A326" s="357"/>
      <c r="B326" s="664" t="s">
        <v>1596</v>
      </c>
      <c r="C326" s="711" t="s">
        <v>1597</v>
      </c>
      <c r="D326" s="712"/>
      <c r="E326" s="712"/>
      <c r="F326" s="712"/>
      <c r="G326" s="712"/>
      <c r="H326" s="713"/>
      <c r="I326" s="711" t="s">
        <v>1598</v>
      </c>
      <c r="J326" s="712"/>
      <c r="K326" s="712"/>
      <c r="L326" s="712"/>
      <c r="M326" s="712"/>
      <c r="N326" s="711" t="s">
        <v>856</v>
      </c>
      <c r="O326" s="712"/>
      <c r="P326" s="713"/>
      <c r="Q326" s="711" t="s">
        <v>1609</v>
      </c>
      <c r="R326" s="712"/>
      <c r="S326" s="713"/>
      <c r="T326" s="711" t="s">
        <v>1450</v>
      </c>
      <c r="U326" s="713"/>
      <c r="V326" s="711" t="s">
        <v>799</v>
      </c>
      <c r="W326" s="712"/>
      <c r="X326" s="712"/>
      <c r="Y326" s="713"/>
      <c r="Z326" s="711" t="s">
        <v>800</v>
      </c>
      <c r="AA326" s="712"/>
      <c r="AB326" s="712"/>
      <c r="AC326" s="712"/>
      <c r="AD326" s="712"/>
      <c r="AE326" s="713"/>
      <c r="AF326" s="711" t="s">
        <v>1321</v>
      </c>
      <c r="AG326" s="712"/>
      <c r="AH326" s="713"/>
      <c r="AI326" s="711" t="s">
        <v>1296</v>
      </c>
      <c r="AJ326" s="712"/>
      <c r="AK326" s="712"/>
      <c r="AL326" s="712"/>
      <c r="AM326" s="712"/>
      <c r="AN326" s="713"/>
      <c r="AO326" s="713" t="s">
        <v>1578</v>
      </c>
    </row>
    <row r="327" spans="1:41" s="325" customFormat="1" ht="11.25" customHeight="1">
      <c r="A327" s="356"/>
      <c r="B327" s="665"/>
      <c r="C327" s="740"/>
      <c r="D327" s="741"/>
      <c r="E327" s="741"/>
      <c r="F327" s="741"/>
      <c r="G327" s="741"/>
      <c r="H327" s="742"/>
      <c r="I327" s="714"/>
      <c r="J327" s="700"/>
      <c r="K327" s="700"/>
      <c r="L327" s="700"/>
      <c r="M327" s="700"/>
      <c r="N327" s="714" t="s">
        <v>1245</v>
      </c>
      <c r="O327" s="700"/>
      <c r="P327" s="701"/>
      <c r="Q327" s="714" t="s">
        <v>1391</v>
      </c>
      <c r="R327" s="700"/>
      <c r="S327" s="701"/>
      <c r="T327" s="714" t="s">
        <v>1262</v>
      </c>
      <c r="U327" s="701"/>
      <c r="V327" s="714" t="s">
        <v>801</v>
      </c>
      <c r="W327" s="700"/>
      <c r="X327" s="700"/>
      <c r="Y327" s="701"/>
      <c r="Z327" s="714" t="s">
        <v>1303</v>
      </c>
      <c r="AA327" s="700"/>
      <c r="AB327" s="700"/>
      <c r="AC327" s="700"/>
      <c r="AD327" s="700"/>
      <c r="AE327" s="701"/>
      <c r="AF327" s="714" t="s">
        <v>1245</v>
      </c>
      <c r="AG327" s="700"/>
      <c r="AH327" s="701"/>
      <c r="AI327" s="714" t="s">
        <v>1303</v>
      </c>
      <c r="AJ327" s="700"/>
      <c r="AK327" s="700"/>
      <c r="AL327" s="700"/>
      <c r="AM327" s="700"/>
      <c r="AN327" s="701"/>
      <c r="AO327" s="701"/>
    </row>
    <row r="328" spans="1:41" s="325" customFormat="1" ht="12" customHeight="1">
      <c r="A328" s="362"/>
      <c r="B328" s="257"/>
      <c r="C328" s="207" t="s">
        <v>802</v>
      </c>
      <c r="D328" s="208"/>
      <c r="E328" s="208"/>
      <c r="F328" s="208"/>
      <c r="G328" s="208"/>
      <c r="H328" s="209"/>
      <c r="I328" s="697" t="s">
        <v>1176</v>
      </c>
      <c r="J328" s="697"/>
      <c r="K328" s="697"/>
      <c r="L328" s="697"/>
      <c r="M328" s="697"/>
      <c r="N328" s="679">
        <v>10</v>
      </c>
      <c r="O328" s="680"/>
      <c r="P328" s="681"/>
      <c r="Q328" s="724" t="s">
        <v>1471</v>
      </c>
      <c r="R328" s="674"/>
      <c r="S328" s="725"/>
      <c r="T328" s="679">
        <v>1.2</v>
      </c>
      <c r="U328" s="681"/>
      <c r="V328" s="679">
        <v>400</v>
      </c>
      <c r="W328" s="680"/>
      <c r="X328" s="680"/>
      <c r="Y328" s="681"/>
      <c r="Z328" s="679" t="s">
        <v>1183</v>
      </c>
      <c r="AA328" s="680"/>
      <c r="AB328" s="680"/>
      <c r="AC328" s="680"/>
      <c r="AD328" s="680"/>
      <c r="AE328" s="681"/>
      <c r="AF328" s="679">
        <v>15</v>
      </c>
      <c r="AG328" s="680"/>
      <c r="AH328" s="681"/>
      <c r="AI328" s="679" t="s">
        <v>1184</v>
      </c>
      <c r="AJ328" s="680"/>
      <c r="AK328" s="680"/>
      <c r="AL328" s="680"/>
      <c r="AM328" s="680"/>
      <c r="AN328" s="681"/>
      <c r="AO328" s="333">
        <v>9690</v>
      </c>
    </row>
    <row r="329" spans="1:41" s="325" customFormat="1" ht="12" customHeight="1">
      <c r="A329" s="363"/>
      <c r="B329" s="257"/>
      <c r="C329" s="250" t="s">
        <v>1273</v>
      </c>
      <c r="D329" s="231"/>
      <c r="E329" s="231"/>
      <c r="F329" s="231"/>
      <c r="G329" s="231"/>
      <c r="H329" s="232"/>
      <c r="I329" s="697" t="s">
        <v>317</v>
      </c>
      <c r="J329" s="697"/>
      <c r="K329" s="697"/>
      <c r="L329" s="697"/>
      <c r="M329" s="697"/>
      <c r="N329" s="679">
        <v>20</v>
      </c>
      <c r="O329" s="680"/>
      <c r="P329" s="681"/>
      <c r="Q329" s="724" t="s">
        <v>1471</v>
      </c>
      <c r="R329" s="674"/>
      <c r="S329" s="725"/>
      <c r="T329" s="679">
        <v>1.2</v>
      </c>
      <c r="U329" s="681"/>
      <c r="V329" s="679">
        <v>400</v>
      </c>
      <c r="W329" s="680"/>
      <c r="X329" s="680"/>
      <c r="Y329" s="681"/>
      <c r="Z329" s="679" t="s">
        <v>1185</v>
      </c>
      <c r="AA329" s="680"/>
      <c r="AB329" s="680"/>
      <c r="AC329" s="680"/>
      <c r="AD329" s="680"/>
      <c r="AE329" s="681"/>
      <c r="AF329" s="679">
        <v>20</v>
      </c>
      <c r="AG329" s="680"/>
      <c r="AH329" s="681"/>
      <c r="AI329" s="679" t="s">
        <v>1186</v>
      </c>
      <c r="AJ329" s="680"/>
      <c r="AK329" s="680"/>
      <c r="AL329" s="680"/>
      <c r="AM329" s="680"/>
      <c r="AN329" s="681"/>
      <c r="AO329" s="333">
        <v>14250</v>
      </c>
    </row>
    <row r="330" spans="1:41" s="325" customFormat="1" ht="12" customHeight="1">
      <c r="A330" s="373"/>
      <c r="B330" s="257"/>
      <c r="C330" s="250" t="s">
        <v>803</v>
      </c>
      <c r="D330" s="231"/>
      <c r="E330" s="231"/>
      <c r="F330" s="231"/>
      <c r="G330" s="231"/>
      <c r="H330" s="232"/>
      <c r="I330" s="697" t="s">
        <v>1177</v>
      </c>
      <c r="J330" s="697"/>
      <c r="K330" s="697"/>
      <c r="L330" s="697"/>
      <c r="M330" s="697"/>
      <c r="N330" s="679">
        <v>40</v>
      </c>
      <c r="O330" s="680"/>
      <c r="P330" s="681"/>
      <c r="Q330" s="724" t="s">
        <v>1471</v>
      </c>
      <c r="R330" s="674"/>
      <c r="S330" s="725"/>
      <c r="T330" s="679">
        <v>2.5</v>
      </c>
      <c r="U330" s="681"/>
      <c r="V330" s="679">
        <v>400</v>
      </c>
      <c r="W330" s="680"/>
      <c r="X330" s="680"/>
      <c r="Y330" s="681"/>
      <c r="Z330" s="679" t="s">
        <v>1181</v>
      </c>
      <c r="AA330" s="680"/>
      <c r="AB330" s="680"/>
      <c r="AC330" s="680"/>
      <c r="AD330" s="680"/>
      <c r="AE330" s="681"/>
      <c r="AF330" s="679">
        <v>50</v>
      </c>
      <c r="AG330" s="680"/>
      <c r="AH330" s="681"/>
      <c r="AI330" s="679" t="s">
        <v>1182</v>
      </c>
      <c r="AJ330" s="680"/>
      <c r="AK330" s="680"/>
      <c r="AL330" s="680"/>
      <c r="AM330" s="680"/>
      <c r="AN330" s="681"/>
      <c r="AO330" s="333">
        <v>19950</v>
      </c>
    </row>
    <row r="331" spans="1:41" s="325" customFormat="1" ht="12" customHeight="1">
      <c r="A331" s="373"/>
      <c r="B331" s="257"/>
      <c r="C331" s="250"/>
      <c r="D331" s="231"/>
      <c r="E331" s="231"/>
      <c r="F331" s="231"/>
      <c r="G331" s="231"/>
      <c r="H331" s="232"/>
      <c r="I331" s="697" t="s">
        <v>1177</v>
      </c>
      <c r="J331" s="697"/>
      <c r="K331" s="697"/>
      <c r="L331" s="697"/>
      <c r="M331" s="697"/>
      <c r="N331" s="679">
        <v>40</v>
      </c>
      <c r="O331" s="680"/>
      <c r="P331" s="681"/>
      <c r="Q331" s="724" t="s">
        <v>702</v>
      </c>
      <c r="R331" s="674"/>
      <c r="S331" s="725"/>
      <c r="T331" s="679">
        <v>2.8</v>
      </c>
      <c r="U331" s="681"/>
      <c r="V331" s="679">
        <v>400</v>
      </c>
      <c r="W331" s="680"/>
      <c r="X331" s="680"/>
      <c r="Y331" s="681"/>
      <c r="Z331" s="679" t="s">
        <v>1181</v>
      </c>
      <c r="AA331" s="680"/>
      <c r="AB331" s="680"/>
      <c r="AC331" s="680"/>
      <c r="AD331" s="680"/>
      <c r="AE331" s="681"/>
      <c r="AF331" s="679">
        <v>50</v>
      </c>
      <c r="AG331" s="680"/>
      <c r="AH331" s="681"/>
      <c r="AI331" s="679" t="s">
        <v>1182</v>
      </c>
      <c r="AJ331" s="680"/>
      <c r="AK331" s="680"/>
      <c r="AL331" s="680"/>
      <c r="AM331" s="680"/>
      <c r="AN331" s="681"/>
      <c r="AO331" s="333">
        <v>19950</v>
      </c>
    </row>
    <row r="332" spans="1:41" s="325" customFormat="1" ht="12" customHeight="1">
      <c r="A332" s="373"/>
      <c r="B332" s="257"/>
      <c r="C332" s="196"/>
      <c r="D332" s="220"/>
      <c r="E332" s="220"/>
      <c r="F332" s="220"/>
      <c r="G332" s="220"/>
      <c r="H332" s="221"/>
      <c r="I332" s="697" t="s">
        <v>1178</v>
      </c>
      <c r="J332" s="697"/>
      <c r="K332" s="697"/>
      <c r="L332" s="697"/>
      <c r="M332" s="697"/>
      <c r="N332" s="679">
        <v>120</v>
      </c>
      <c r="O332" s="680"/>
      <c r="P332" s="681"/>
      <c r="Q332" s="724" t="s">
        <v>702</v>
      </c>
      <c r="R332" s="674"/>
      <c r="S332" s="725"/>
      <c r="T332" s="679">
        <v>6.5</v>
      </c>
      <c r="U332" s="681"/>
      <c r="V332" s="679">
        <v>400</v>
      </c>
      <c r="W332" s="680"/>
      <c r="X332" s="680"/>
      <c r="Y332" s="681"/>
      <c r="Z332" s="679" t="s">
        <v>1187</v>
      </c>
      <c r="AA332" s="680"/>
      <c r="AB332" s="680"/>
      <c r="AC332" s="680"/>
      <c r="AD332" s="680"/>
      <c r="AE332" s="681"/>
      <c r="AF332" s="679">
        <v>90</v>
      </c>
      <c r="AG332" s="680"/>
      <c r="AH332" s="681"/>
      <c r="AI332" s="679" t="s">
        <v>1188</v>
      </c>
      <c r="AJ332" s="680"/>
      <c r="AK332" s="680"/>
      <c r="AL332" s="680"/>
      <c r="AM332" s="680"/>
      <c r="AN332" s="681"/>
      <c r="AO332" s="333">
        <v>25310</v>
      </c>
    </row>
    <row r="333" spans="1:41" s="325" customFormat="1" ht="12" customHeight="1">
      <c r="A333" s="373"/>
      <c r="B333" s="257"/>
      <c r="C333" s="196" t="s">
        <v>1189</v>
      </c>
      <c r="D333" s="220"/>
      <c r="E333" s="220"/>
      <c r="F333" s="220"/>
      <c r="G333" s="220"/>
      <c r="H333" s="221"/>
      <c r="I333" s="697" t="s">
        <v>1190</v>
      </c>
      <c r="J333" s="697"/>
      <c r="K333" s="697"/>
      <c r="L333" s="697"/>
      <c r="M333" s="697"/>
      <c r="N333" s="679">
        <v>120</v>
      </c>
      <c r="O333" s="680"/>
      <c r="P333" s="681"/>
      <c r="Q333" s="724" t="s">
        <v>702</v>
      </c>
      <c r="R333" s="674"/>
      <c r="S333" s="725"/>
      <c r="T333" s="679">
        <v>2.8</v>
      </c>
      <c r="U333" s="681"/>
      <c r="V333" s="679">
        <v>150</v>
      </c>
      <c r="W333" s="680"/>
      <c r="X333" s="680"/>
      <c r="Y333" s="681"/>
      <c r="Z333" s="679" t="s">
        <v>1187</v>
      </c>
      <c r="AA333" s="680"/>
      <c r="AB333" s="680"/>
      <c r="AC333" s="680"/>
      <c r="AD333" s="680"/>
      <c r="AE333" s="681"/>
      <c r="AF333" s="679">
        <v>85</v>
      </c>
      <c r="AG333" s="680"/>
      <c r="AH333" s="681"/>
      <c r="AI333" s="679" t="s">
        <v>1188</v>
      </c>
      <c r="AJ333" s="680"/>
      <c r="AK333" s="680"/>
      <c r="AL333" s="680"/>
      <c r="AM333" s="680"/>
      <c r="AN333" s="681"/>
      <c r="AO333" s="333">
        <v>22230</v>
      </c>
    </row>
    <row r="334" spans="1:41" s="325" customFormat="1" ht="12" customHeight="1">
      <c r="A334" s="238"/>
      <c r="B334" s="260"/>
      <c r="C334" s="196" t="s">
        <v>1274</v>
      </c>
      <c r="D334" s="220"/>
      <c r="E334" s="220"/>
      <c r="F334" s="220"/>
      <c r="G334" s="220"/>
      <c r="H334" s="221"/>
      <c r="I334" s="697" t="s">
        <v>1179</v>
      </c>
      <c r="J334" s="697"/>
      <c r="K334" s="697"/>
      <c r="L334" s="697"/>
      <c r="M334" s="697"/>
      <c r="N334" s="679">
        <v>8</v>
      </c>
      <c r="O334" s="680"/>
      <c r="P334" s="681"/>
      <c r="Q334" s="726" t="s">
        <v>1191</v>
      </c>
      <c r="R334" s="727"/>
      <c r="S334" s="728"/>
      <c r="T334" s="661">
        <v>0.2</v>
      </c>
      <c r="U334" s="663"/>
      <c r="V334" s="661">
        <v>130</v>
      </c>
      <c r="W334" s="662"/>
      <c r="X334" s="662"/>
      <c r="Y334" s="663"/>
      <c r="Z334" s="661"/>
      <c r="AA334" s="662"/>
      <c r="AB334" s="662"/>
      <c r="AC334" s="662"/>
      <c r="AD334" s="662"/>
      <c r="AE334" s="663"/>
      <c r="AF334" s="679">
        <v>4</v>
      </c>
      <c r="AG334" s="680"/>
      <c r="AH334" s="681"/>
      <c r="AI334" s="679" t="s">
        <v>1192</v>
      </c>
      <c r="AJ334" s="680"/>
      <c r="AK334" s="680"/>
      <c r="AL334" s="680"/>
      <c r="AM334" s="680"/>
      <c r="AN334" s="681"/>
      <c r="AO334" s="333">
        <v>2800</v>
      </c>
    </row>
    <row r="335" spans="1:41" s="325" customFormat="1" ht="12" customHeight="1">
      <c r="A335" s="238"/>
      <c r="B335" s="260"/>
      <c r="C335" s="197" t="s">
        <v>855</v>
      </c>
      <c r="D335" s="220"/>
      <c r="E335" s="220"/>
      <c r="F335" s="220"/>
      <c r="G335" s="220"/>
      <c r="H335" s="221"/>
      <c r="I335" s="717" t="s">
        <v>1180</v>
      </c>
      <c r="J335" s="709"/>
      <c r="K335" s="709"/>
      <c r="L335" s="709"/>
      <c r="M335" s="709"/>
      <c r="N335" s="679">
        <v>8</v>
      </c>
      <c r="O335" s="680"/>
      <c r="P335" s="680"/>
      <c r="Q335" s="261" t="s">
        <v>806</v>
      </c>
      <c r="R335" s="262"/>
      <c r="S335" s="262"/>
      <c r="T335" s="263"/>
      <c r="U335" s="263"/>
      <c r="V335" s="263"/>
      <c r="W335" s="263"/>
      <c r="X335" s="263"/>
      <c r="Y335" s="263"/>
      <c r="Z335" s="263"/>
      <c r="AA335" s="263"/>
      <c r="AB335" s="263"/>
      <c r="AC335" s="263"/>
      <c r="AD335" s="263"/>
      <c r="AE335" s="264"/>
      <c r="AF335" s="680">
        <v>3.5</v>
      </c>
      <c r="AG335" s="680"/>
      <c r="AH335" s="681"/>
      <c r="AI335" s="679" t="s">
        <v>1192</v>
      </c>
      <c r="AJ335" s="680"/>
      <c r="AK335" s="680"/>
      <c r="AL335" s="680"/>
      <c r="AM335" s="680"/>
      <c r="AN335" s="681"/>
      <c r="AO335" s="333">
        <v>2600</v>
      </c>
    </row>
    <row r="336" spans="1:41" s="289" customFormat="1" ht="15" customHeight="1">
      <c r="A336" s="368"/>
      <c r="B336" s="194" t="s">
        <v>451</v>
      </c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285"/>
    </row>
    <row r="337" spans="1:41" ht="11.25" customHeight="1">
      <c r="A337" s="357"/>
      <c r="B337" s="664" t="s">
        <v>1596</v>
      </c>
      <c r="C337" s="711" t="s">
        <v>1597</v>
      </c>
      <c r="D337" s="712"/>
      <c r="E337" s="712"/>
      <c r="F337" s="712"/>
      <c r="G337" s="712"/>
      <c r="H337" s="712"/>
      <c r="I337" s="712"/>
      <c r="J337" s="712"/>
      <c r="K337" s="712"/>
      <c r="L337" s="712"/>
      <c r="M337" s="712"/>
      <c r="N337" s="713"/>
      <c r="O337" s="711" t="s">
        <v>1403</v>
      </c>
      <c r="P337" s="712"/>
      <c r="Q337" s="712"/>
      <c r="R337" s="711" t="s">
        <v>371</v>
      </c>
      <c r="S337" s="712"/>
      <c r="T337" s="713"/>
      <c r="U337" s="711" t="s">
        <v>619</v>
      </c>
      <c r="V337" s="712"/>
      <c r="W337" s="712"/>
      <c r="X337" s="712"/>
      <c r="Y337" s="713"/>
      <c r="Z337" s="666" t="s">
        <v>1481</v>
      </c>
      <c r="AA337" s="685"/>
      <c r="AB337" s="686"/>
      <c r="AC337" s="711" t="s">
        <v>621</v>
      </c>
      <c r="AD337" s="712"/>
      <c r="AE337" s="712"/>
      <c r="AF337" s="712"/>
      <c r="AG337" s="713"/>
      <c r="AH337" s="711" t="s">
        <v>1321</v>
      </c>
      <c r="AI337" s="712"/>
      <c r="AJ337" s="713"/>
      <c r="AK337" s="711" t="s">
        <v>1296</v>
      </c>
      <c r="AL337" s="712"/>
      <c r="AM337" s="712"/>
      <c r="AN337" s="713"/>
      <c r="AO337" s="713" t="s">
        <v>1578</v>
      </c>
    </row>
    <row r="338" spans="1:41" ht="11.25" customHeight="1">
      <c r="A338" s="356"/>
      <c r="B338" s="665"/>
      <c r="C338" s="714"/>
      <c r="D338" s="700"/>
      <c r="E338" s="700"/>
      <c r="F338" s="700"/>
      <c r="G338" s="700"/>
      <c r="H338" s="700"/>
      <c r="I338" s="700"/>
      <c r="J338" s="700"/>
      <c r="K338" s="700"/>
      <c r="L338" s="700"/>
      <c r="M338" s="700"/>
      <c r="N338" s="701"/>
      <c r="O338" s="714" t="s">
        <v>1391</v>
      </c>
      <c r="P338" s="700"/>
      <c r="Q338" s="700"/>
      <c r="R338" s="714" t="s">
        <v>618</v>
      </c>
      <c r="S338" s="700"/>
      <c r="T338" s="701"/>
      <c r="U338" s="714" t="s">
        <v>618</v>
      </c>
      <c r="V338" s="700"/>
      <c r="W338" s="700"/>
      <c r="X338" s="700"/>
      <c r="Y338" s="701"/>
      <c r="Z338" s="682"/>
      <c r="AA338" s="707"/>
      <c r="AB338" s="708"/>
      <c r="AC338" s="714" t="s">
        <v>620</v>
      </c>
      <c r="AD338" s="700"/>
      <c r="AE338" s="700"/>
      <c r="AF338" s="700"/>
      <c r="AG338" s="701"/>
      <c r="AH338" s="714" t="s">
        <v>1394</v>
      </c>
      <c r="AI338" s="700"/>
      <c r="AJ338" s="701"/>
      <c r="AK338" s="714" t="s">
        <v>1303</v>
      </c>
      <c r="AL338" s="700"/>
      <c r="AM338" s="700"/>
      <c r="AN338" s="701"/>
      <c r="AO338" s="701"/>
    </row>
    <row r="339" spans="1:41" ht="11.25">
      <c r="A339" s="384" t="s">
        <v>1676</v>
      </c>
      <c r="B339" s="257"/>
      <c r="C339" s="197" t="s">
        <v>393</v>
      </c>
      <c r="D339" s="198"/>
      <c r="E339" s="198"/>
      <c r="F339" s="198"/>
      <c r="G339" s="198"/>
      <c r="H339" s="198"/>
      <c r="I339" s="198"/>
      <c r="J339" s="198"/>
      <c r="K339" s="198"/>
      <c r="L339" s="198"/>
      <c r="M339" s="386"/>
      <c r="N339" s="387"/>
      <c r="O339" s="674"/>
      <c r="P339" s="674"/>
      <c r="Q339" s="674"/>
      <c r="R339" s="690"/>
      <c r="S339" s="691"/>
      <c r="T339" s="692"/>
      <c r="U339" s="690"/>
      <c r="V339" s="691"/>
      <c r="W339" s="691"/>
      <c r="X339" s="691"/>
      <c r="Y339" s="692"/>
      <c r="Z339" s="715"/>
      <c r="AA339" s="716"/>
      <c r="AB339" s="710"/>
      <c r="AC339" s="693"/>
      <c r="AD339" s="694"/>
      <c r="AE339" s="694"/>
      <c r="AF339" s="694"/>
      <c r="AG339" s="695"/>
      <c r="AH339" s="687"/>
      <c r="AI339" s="688"/>
      <c r="AJ339" s="689"/>
      <c r="AK339" s="680"/>
      <c r="AL339" s="680"/>
      <c r="AM339" s="680"/>
      <c r="AN339" s="681"/>
      <c r="AO339" s="333">
        <v>181059</v>
      </c>
    </row>
    <row r="340" spans="1:41" ht="11.25">
      <c r="A340" s="384" t="s">
        <v>1676</v>
      </c>
      <c r="B340" s="257"/>
      <c r="C340" s="197" t="s">
        <v>394</v>
      </c>
      <c r="D340" s="198"/>
      <c r="E340" s="198"/>
      <c r="F340" s="198"/>
      <c r="G340" s="198"/>
      <c r="H340" s="198"/>
      <c r="I340" s="198"/>
      <c r="J340" s="198"/>
      <c r="K340" s="198"/>
      <c r="L340" s="198"/>
      <c r="M340" s="386"/>
      <c r="N340" s="387"/>
      <c r="O340" s="674"/>
      <c r="P340" s="674"/>
      <c r="Q340" s="674"/>
      <c r="R340" s="690"/>
      <c r="S340" s="691"/>
      <c r="T340" s="692"/>
      <c r="U340" s="690"/>
      <c r="V340" s="691"/>
      <c r="W340" s="691"/>
      <c r="X340" s="691"/>
      <c r="Y340" s="692"/>
      <c r="Z340" s="715"/>
      <c r="AA340" s="716"/>
      <c r="AB340" s="710"/>
      <c r="AC340" s="693"/>
      <c r="AD340" s="694"/>
      <c r="AE340" s="694"/>
      <c r="AF340" s="694"/>
      <c r="AG340" s="695"/>
      <c r="AH340" s="687"/>
      <c r="AI340" s="688"/>
      <c r="AJ340" s="689"/>
      <c r="AK340" s="680"/>
      <c r="AL340" s="680"/>
      <c r="AM340" s="680"/>
      <c r="AN340" s="681"/>
      <c r="AO340" s="333">
        <v>203620</v>
      </c>
    </row>
    <row r="341" spans="1:41" ht="11.25">
      <c r="A341" s="384" t="s">
        <v>1676</v>
      </c>
      <c r="B341" s="257"/>
      <c r="C341" s="197" t="s">
        <v>395</v>
      </c>
      <c r="D341" s="198"/>
      <c r="E341" s="198"/>
      <c r="F341" s="198"/>
      <c r="G341" s="198"/>
      <c r="H341" s="198"/>
      <c r="I341" s="198"/>
      <c r="J341" s="198"/>
      <c r="K341" s="198"/>
      <c r="L341" s="198"/>
      <c r="M341" s="386"/>
      <c r="N341" s="387"/>
      <c r="O341" s="674"/>
      <c r="P341" s="674"/>
      <c r="Q341" s="674"/>
      <c r="R341" s="690"/>
      <c r="S341" s="691"/>
      <c r="T341" s="692"/>
      <c r="U341" s="690"/>
      <c r="V341" s="691"/>
      <c r="W341" s="691"/>
      <c r="X341" s="691"/>
      <c r="Y341" s="692"/>
      <c r="Z341" s="715"/>
      <c r="AA341" s="716"/>
      <c r="AB341" s="710"/>
      <c r="AC341" s="693"/>
      <c r="AD341" s="694"/>
      <c r="AE341" s="694"/>
      <c r="AF341" s="694"/>
      <c r="AG341" s="695"/>
      <c r="AH341" s="687"/>
      <c r="AI341" s="688"/>
      <c r="AJ341" s="689"/>
      <c r="AK341" s="680"/>
      <c r="AL341" s="680"/>
      <c r="AM341" s="680"/>
      <c r="AN341" s="681"/>
      <c r="AO341" s="333">
        <v>72267</v>
      </c>
    </row>
    <row r="342" spans="1:41" ht="11.25">
      <c r="A342" s="384" t="s">
        <v>1676</v>
      </c>
      <c r="B342" s="257"/>
      <c r="C342" s="197" t="s">
        <v>396</v>
      </c>
      <c r="D342" s="198"/>
      <c r="E342" s="198"/>
      <c r="F342" s="198"/>
      <c r="G342" s="198"/>
      <c r="H342" s="198"/>
      <c r="I342" s="198"/>
      <c r="J342" s="198"/>
      <c r="K342" s="198"/>
      <c r="L342" s="198"/>
      <c r="M342" s="386"/>
      <c r="N342" s="387"/>
      <c r="O342" s="674"/>
      <c r="P342" s="674"/>
      <c r="Q342" s="674"/>
      <c r="R342" s="690"/>
      <c r="S342" s="691"/>
      <c r="T342" s="692"/>
      <c r="U342" s="690"/>
      <c r="V342" s="691"/>
      <c r="W342" s="691"/>
      <c r="X342" s="691"/>
      <c r="Y342" s="692"/>
      <c r="Z342" s="715"/>
      <c r="AA342" s="716"/>
      <c r="AB342" s="710"/>
      <c r="AC342" s="693"/>
      <c r="AD342" s="694"/>
      <c r="AE342" s="694"/>
      <c r="AF342" s="694"/>
      <c r="AG342" s="695"/>
      <c r="AH342" s="687"/>
      <c r="AI342" s="688"/>
      <c r="AJ342" s="689"/>
      <c r="AK342" s="680"/>
      <c r="AL342" s="680"/>
      <c r="AM342" s="680"/>
      <c r="AN342" s="681"/>
      <c r="AO342" s="333">
        <v>78371</v>
      </c>
    </row>
    <row r="343" spans="1:41" ht="11.25">
      <c r="A343" s="384" t="s">
        <v>1676</v>
      </c>
      <c r="B343" s="257"/>
      <c r="C343" s="197" t="s">
        <v>372</v>
      </c>
      <c r="D343" s="198"/>
      <c r="E343" s="198"/>
      <c r="F343" s="198"/>
      <c r="G343" s="198"/>
      <c r="H343" s="198"/>
      <c r="I343" s="198"/>
      <c r="J343" s="198"/>
      <c r="K343" s="198"/>
      <c r="L343" s="198"/>
      <c r="M343" s="386"/>
      <c r="N343" s="387"/>
      <c r="O343" s="674"/>
      <c r="P343" s="674"/>
      <c r="Q343" s="674"/>
      <c r="R343" s="690"/>
      <c r="S343" s="691"/>
      <c r="T343" s="692"/>
      <c r="U343" s="690"/>
      <c r="V343" s="691"/>
      <c r="W343" s="691"/>
      <c r="X343" s="691"/>
      <c r="Y343" s="692"/>
      <c r="Z343" s="715"/>
      <c r="AA343" s="716"/>
      <c r="AB343" s="710"/>
      <c r="AC343" s="693"/>
      <c r="AD343" s="694"/>
      <c r="AE343" s="694"/>
      <c r="AF343" s="694"/>
      <c r="AG343" s="695"/>
      <c r="AH343" s="687"/>
      <c r="AI343" s="688"/>
      <c r="AJ343" s="689"/>
      <c r="AK343" s="680"/>
      <c r="AL343" s="680"/>
      <c r="AM343" s="680"/>
      <c r="AN343" s="681"/>
      <c r="AO343" s="333">
        <v>230147</v>
      </c>
    </row>
    <row r="344" spans="1:41" ht="11.25">
      <c r="A344" s="384" t="s">
        <v>1676</v>
      </c>
      <c r="B344" s="257"/>
      <c r="C344" s="197" t="s">
        <v>383</v>
      </c>
      <c r="D344" s="198"/>
      <c r="E344" s="198"/>
      <c r="F344" s="198"/>
      <c r="G344" s="198"/>
      <c r="H344" s="198"/>
      <c r="I344" s="198"/>
      <c r="J344" s="198"/>
      <c r="K344" s="198"/>
      <c r="L344" s="198"/>
      <c r="M344" s="386"/>
      <c r="N344" s="387"/>
      <c r="O344" s="674"/>
      <c r="P344" s="674"/>
      <c r="Q344" s="674"/>
      <c r="R344" s="690"/>
      <c r="S344" s="691"/>
      <c r="T344" s="692"/>
      <c r="U344" s="690"/>
      <c r="V344" s="691"/>
      <c r="W344" s="691"/>
      <c r="X344" s="691"/>
      <c r="Y344" s="692"/>
      <c r="Z344" s="715"/>
      <c r="AA344" s="716"/>
      <c r="AB344" s="710"/>
      <c r="AC344" s="693"/>
      <c r="AD344" s="694"/>
      <c r="AE344" s="694"/>
      <c r="AF344" s="694"/>
      <c r="AG344" s="695"/>
      <c r="AH344" s="687"/>
      <c r="AI344" s="688"/>
      <c r="AJ344" s="689"/>
      <c r="AK344" s="680"/>
      <c r="AL344" s="680"/>
      <c r="AM344" s="680"/>
      <c r="AN344" s="681"/>
      <c r="AO344" s="333">
        <v>153350</v>
      </c>
    </row>
    <row r="345" spans="1:41" ht="11.25">
      <c r="A345" s="384" t="s">
        <v>1676</v>
      </c>
      <c r="B345" s="257"/>
      <c r="C345" s="197" t="s">
        <v>397</v>
      </c>
      <c r="D345" s="198"/>
      <c r="E345" s="198"/>
      <c r="F345" s="198"/>
      <c r="G345" s="198"/>
      <c r="H345" s="198"/>
      <c r="I345" s="198"/>
      <c r="J345" s="198"/>
      <c r="K345" s="198"/>
      <c r="L345" s="198"/>
      <c r="M345" s="386"/>
      <c r="N345" s="387"/>
      <c r="O345" s="674"/>
      <c r="P345" s="674"/>
      <c r="Q345" s="674"/>
      <c r="R345" s="690"/>
      <c r="S345" s="691"/>
      <c r="T345" s="692"/>
      <c r="U345" s="690"/>
      <c r="V345" s="691"/>
      <c r="W345" s="691"/>
      <c r="X345" s="691"/>
      <c r="Y345" s="692"/>
      <c r="Z345" s="715"/>
      <c r="AA345" s="716"/>
      <c r="AB345" s="710"/>
      <c r="AC345" s="693"/>
      <c r="AD345" s="694"/>
      <c r="AE345" s="694"/>
      <c r="AF345" s="694"/>
      <c r="AG345" s="695"/>
      <c r="AH345" s="687"/>
      <c r="AI345" s="688"/>
      <c r="AJ345" s="689"/>
      <c r="AK345" s="680"/>
      <c r="AL345" s="680"/>
      <c r="AM345" s="680"/>
      <c r="AN345" s="681"/>
      <c r="AO345" s="333">
        <v>264508</v>
      </c>
    </row>
    <row r="346" spans="1:41" ht="11.25">
      <c r="A346" s="384" t="s">
        <v>1676</v>
      </c>
      <c r="B346" s="257"/>
      <c r="C346" s="197" t="s">
        <v>385</v>
      </c>
      <c r="D346" s="198"/>
      <c r="E346" s="198"/>
      <c r="F346" s="198"/>
      <c r="G346" s="198"/>
      <c r="H346" s="198"/>
      <c r="I346" s="198"/>
      <c r="J346" s="198"/>
      <c r="K346" s="198"/>
      <c r="L346" s="198"/>
      <c r="M346" s="386"/>
      <c r="N346" s="387"/>
      <c r="O346" s="674"/>
      <c r="P346" s="674"/>
      <c r="Q346" s="674"/>
      <c r="R346" s="690"/>
      <c r="S346" s="691"/>
      <c r="T346" s="692"/>
      <c r="U346" s="690"/>
      <c r="V346" s="691"/>
      <c r="W346" s="691"/>
      <c r="X346" s="691"/>
      <c r="Y346" s="692"/>
      <c r="Z346" s="715"/>
      <c r="AA346" s="716"/>
      <c r="AB346" s="710"/>
      <c r="AC346" s="693"/>
      <c r="AD346" s="694"/>
      <c r="AE346" s="694"/>
      <c r="AF346" s="694"/>
      <c r="AG346" s="695"/>
      <c r="AH346" s="687"/>
      <c r="AI346" s="688"/>
      <c r="AJ346" s="689"/>
      <c r="AK346" s="680"/>
      <c r="AL346" s="680"/>
      <c r="AM346" s="680"/>
      <c r="AN346" s="681"/>
      <c r="AO346" s="333">
        <v>262800</v>
      </c>
    </row>
    <row r="347" spans="1:41" ht="11.25">
      <c r="A347" s="384" t="s">
        <v>1676</v>
      </c>
      <c r="B347" s="257"/>
      <c r="C347" s="197" t="s">
        <v>390</v>
      </c>
      <c r="D347" s="198"/>
      <c r="E347" s="198"/>
      <c r="F347" s="198"/>
      <c r="G347" s="198"/>
      <c r="H347" s="198"/>
      <c r="I347" s="198"/>
      <c r="J347" s="198"/>
      <c r="K347" s="198"/>
      <c r="L347" s="198"/>
      <c r="M347" s="386"/>
      <c r="N347" s="387"/>
      <c r="O347" s="674"/>
      <c r="P347" s="674"/>
      <c r="Q347" s="674"/>
      <c r="R347" s="690"/>
      <c r="S347" s="691"/>
      <c r="T347" s="692"/>
      <c r="U347" s="690"/>
      <c r="V347" s="691"/>
      <c r="W347" s="691"/>
      <c r="X347" s="691"/>
      <c r="Y347" s="692"/>
      <c r="Z347" s="715"/>
      <c r="AA347" s="716"/>
      <c r="AB347" s="710"/>
      <c r="AC347" s="693"/>
      <c r="AD347" s="694"/>
      <c r="AE347" s="694"/>
      <c r="AF347" s="694"/>
      <c r="AG347" s="695"/>
      <c r="AH347" s="687"/>
      <c r="AI347" s="688"/>
      <c r="AJ347" s="689"/>
      <c r="AK347" s="680"/>
      <c r="AL347" s="680"/>
      <c r="AM347" s="680"/>
      <c r="AN347" s="681"/>
      <c r="AO347" s="333">
        <v>292073</v>
      </c>
    </row>
    <row r="348" spans="1:41" ht="11.25">
      <c r="A348" s="384" t="s">
        <v>1676</v>
      </c>
      <c r="B348" s="257"/>
      <c r="C348" s="197" t="s">
        <v>391</v>
      </c>
      <c r="D348" s="198"/>
      <c r="E348" s="198"/>
      <c r="F348" s="198"/>
      <c r="G348" s="198"/>
      <c r="H348" s="198"/>
      <c r="I348" s="198"/>
      <c r="J348" s="198"/>
      <c r="K348" s="198"/>
      <c r="L348" s="198"/>
      <c r="M348" s="386"/>
      <c r="N348" s="387"/>
      <c r="O348" s="674"/>
      <c r="P348" s="674"/>
      <c r="Q348" s="674"/>
      <c r="R348" s="690"/>
      <c r="S348" s="691"/>
      <c r="T348" s="692"/>
      <c r="U348" s="690"/>
      <c r="V348" s="691"/>
      <c r="W348" s="691"/>
      <c r="X348" s="691"/>
      <c r="Y348" s="692"/>
      <c r="Z348" s="715"/>
      <c r="AA348" s="716"/>
      <c r="AB348" s="710"/>
      <c r="AC348" s="693"/>
      <c r="AD348" s="694"/>
      <c r="AE348" s="694"/>
      <c r="AF348" s="694"/>
      <c r="AG348" s="695"/>
      <c r="AH348" s="687"/>
      <c r="AI348" s="688"/>
      <c r="AJ348" s="689"/>
      <c r="AK348" s="680"/>
      <c r="AL348" s="680"/>
      <c r="AM348" s="680"/>
      <c r="AN348" s="681"/>
      <c r="AO348" s="333">
        <v>326246</v>
      </c>
    </row>
    <row r="349" spans="1:41" ht="11.25">
      <c r="A349" s="384" t="s">
        <v>1676</v>
      </c>
      <c r="B349" s="257"/>
      <c r="C349" s="197" t="s">
        <v>384</v>
      </c>
      <c r="D349" s="198"/>
      <c r="E349" s="198"/>
      <c r="F349" s="198"/>
      <c r="G349" s="198"/>
      <c r="H349" s="198"/>
      <c r="I349" s="198"/>
      <c r="J349" s="198"/>
      <c r="K349" s="198"/>
      <c r="L349" s="198"/>
      <c r="M349" s="386"/>
      <c r="N349" s="387"/>
      <c r="O349" s="674"/>
      <c r="P349" s="674"/>
      <c r="Q349" s="674"/>
      <c r="R349" s="690"/>
      <c r="S349" s="691"/>
      <c r="T349" s="692"/>
      <c r="U349" s="690"/>
      <c r="V349" s="691"/>
      <c r="W349" s="691"/>
      <c r="X349" s="691"/>
      <c r="Y349" s="692"/>
      <c r="Z349" s="715"/>
      <c r="AA349" s="716"/>
      <c r="AB349" s="710"/>
      <c r="AC349" s="693"/>
      <c r="AD349" s="694"/>
      <c r="AE349" s="694"/>
      <c r="AF349" s="694"/>
      <c r="AG349" s="695"/>
      <c r="AH349" s="687"/>
      <c r="AI349" s="688"/>
      <c r="AJ349" s="689"/>
      <c r="AK349" s="680"/>
      <c r="AL349" s="680"/>
      <c r="AM349" s="680"/>
      <c r="AN349" s="681"/>
      <c r="AO349" s="333">
        <v>392515</v>
      </c>
    </row>
    <row r="350" spans="1:41" ht="11.25">
      <c r="A350" s="384" t="s">
        <v>1676</v>
      </c>
      <c r="B350" s="257"/>
      <c r="C350" s="197" t="s">
        <v>734</v>
      </c>
      <c r="D350" s="198"/>
      <c r="E350" s="198"/>
      <c r="F350" s="198"/>
      <c r="G350" s="198"/>
      <c r="H350" s="198"/>
      <c r="I350" s="198"/>
      <c r="J350" s="198"/>
      <c r="K350" s="198"/>
      <c r="L350" s="198"/>
      <c r="M350" s="386"/>
      <c r="N350" s="387"/>
      <c r="O350" s="674"/>
      <c r="P350" s="674"/>
      <c r="Q350" s="674"/>
      <c r="R350" s="690"/>
      <c r="S350" s="691"/>
      <c r="T350" s="692"/>
      <c r="U350" s="690"/>
      <c r="V350" s="691"/>
      <c r="W350" s="691"/>
      <c r="X350" s="691"/>
      <c r="Y350" s="692"/>
      <c r="Z350" s="715"/>
      <c r="AA350" s="716"/>
      <c r="AB350" s="710"/>
      <c r="AC350" s="693"/>
      <c r="AD350" s="694"/>
      <c r="AE350" s="694"/>
      <c r="AF350" s="694"/>
      <c r="AG350" s="695"/>
      <c r="AH350" s="687"/>
      <c r="AI350" s="688"/>
      <c r="AJ350" s="689"/>
      <c r="AK350" s="680"/>
      <c r="AL350" s="680"/>
      <c r="AM350" s="680"/>
      <c r="AN350" s="681"/>
      <c r="AO350" s="333">
        <v>590000</v>
      </c>
    </row>
    <row r="351" spans="1:41" ht="11.25">
      <c r="A351" s="384" t="s">
        <v>1676</v>
      </c>
      <c r="B351" s="257"/>
      <c r="C351" s="197" t="s">
        <v>392</v>
      </c>
      <c r="D351" s="198"/>
      <c r="E351" s="198"/>
      <c r="F351" s="198"/>
      <c r="G351" s="198"/>
      <c r="H351" s="198"/>
      <c r="I351" s="198"/>
      <c r="J351" s="198"/>
      <c r="K351" s="198"/>
      <c r="L351" s="198"/>
      <c r="M351" s="386"/>
      <c r="N351" s="387"/>
      <c r="O351" s="674"/>
      <c r="P351" s="674"/>
      <c r="Q351" s="674"/>
      <c r="R351" s="690"/>
      <c r="S351" s="691"/>
      <c r="T351" s="692"/>
      <c r="U351" s="690"/>
      <c r="V351" s="691"/>
      <c r="W351" s="691"/>
      <c r="X351" s="691"/>
      <c r="Y351" s="692"/>
      <c r="Z351" s="715"/>
      <c r="AA351" s="716"/>
      <c r="AB351" s="710"/>
      <c r="AC351" s="693"/>
      <c r="AD351" s="694"/>
      <c r="AE351" s="694"/>
      <c r="AF351" s="694"/>
      <c r="AG351" s="695"/>
      <c r="AH351" s="687"/>
      <c r="AI351" s="688"/>
      <c r="AJ351" s="689"/>
      <c r="AK351" s="680"/>
      <c r="AL351" s="680"/>
      <c r="AM351" s="680"/>
      <c r="AN351" s="681"/>
      <c r="AO351" s="333">
        <v>637577</v>
      </c>
    </row>
    <row r="352" spans="1:41" ht="11.25">
      <c r="A352" s="384" t="s">
        <v>1676</v>
      </c>
      <c r="B352" s="257"/>
      <c r="C352" s="197" t="s">
        <v>386</v>
      </c>
      <c r="D352" s="198"/>
      <c r="E352" s="198"/>
      <c r="F352" s="198"/>
      <c r="G352" s="198"/>
      <c r="H352" s="198"/>
      <c r="I352" s="198"/>
      <c r="J352" s="198"/>
      <c r="K352" s="198"/>
      <c r="L352" s="198"/>
      <c r="M352" s="386"/>
      <c r="N352" s="387"/>
      <c r="O352" s="674"/>
      <c r="P352" s="674"/>
      <c r="Q352" s="674"/>
      <c r="R352" s="690"/>
      <c r="S352" s="691"/>
      <c r="T352" s="692"/>
      <c r="U352" s="690"/>
      <c r="V352" s="691"/>
      <c r="W352" s="691"/>
      <c r="X352" s="691"/>
      <c r="Y352" s="692"/>
      <c r="Z352" s="715"/>
      <c r="AA352" s="716"/>
      <c r="AB352" s="710"/>
      <c r="AC352" s="693"/>
      <c r="AD352" s="694"/>
      <c r="AE352" s="694"/>
      <c r="AF352" s="694"/>
      <c r="AG352" s="695"/>
      <c r="AH352" s="687"/>
      <c r="AI352" s="688"/>
      <c r="AJ352" s="689"/>
      <c r="AK352" s="680"/>
      <c r="AL352" s="680"/>
      <c r="AM352" s="680"/>
      <c r="AN352" s="681"/>
      <c r="AO352" s="333">
        <v>468176</v>
      </c>
    </row>
    <row r="353" spans="1:41" ht="11.25">
      <c r="A353" s="384" t="s">
        <v>1676</v>
      </c>
      <c r="B353" s="257"/>
      <c r="C353" s="197" t="s">
        <v>398</v>
      </c>
      <c r="D353" s="198"/>
      <c r="E353" s="198"/>
      <c r="F353" s="198"/>
      <c r="G353" s="198"/>
      <c r="H353" s="198"/>
      <c r="I353" s="198"/>
      <c r="J353" s="198"/>
      <c r="K353" s="198"/>
      <c r="L353" s="198"/>
      <c r="M353" s="386"/>
      <c r="N353" s="387"/>
      <c r="O353" s="674"/>
      <c r="P353" s="674"/>
      <c r="Q353" s="674"/>
      <c r="R353" s="690"/>
      <c r="S353" s="691"/>
      <c r="T353" s="692"/>
      <c r="U353" s="690"/>
      <c r="V353" s="691"/>
      <c r="W353" s="691"/>
      <c r="X353" s="691"/>
      <c r="Y353" s="692"/>
      <c r="Z353" s="715"/>
      <c r="AA353" s="716"/>
      <c r="AB353" s="710"/>
      <c r="AC353" s="693"/>
      <c r="AD353" s="694"/>
      <c r="AE353" s="694"/>
      <c r="AF353" s="694"/>
      <c r="AG353" s="695"/>
      <c r="AH353" s="687"/>
      <c r="AI353" s="688"/>
      <c r="AJ353" s="689"/>
      <c r="AK353" s="680"/>
      <c r="AL353" s="680"/>
      <c r="AM353" s="680"/>
      <c r="AN353" s="681"/>
      <c r="AO353" s="333">
        <v>501547</v>
      </c>
    </row>
    <row r="354" spans="1:41" ht="11.25">
      <c r="A354" s="384" t="s">
        <v>1676</v>
      </c>
      <c r="B354" s="257"/>
      <c r="C354" s="197" t="s">
        <v>399</v>
      </c>
      <c r="D354" s="198"/>
      <c r="E354" s="198"/>
      <c r="F354" s="198"/>
      <c r="G354" s="198"/>
      <c r="H354" s="198"/>
      <c r="I354" s="198"/>
      <c r="J354" s="198"/>
      <c r="K354" s="198"/>
      <c r="L354" s="198"/>
      <c r="M354" s="386"/>
      <c r="N354" s="387"/>
      <c r="O354" s="674"/>
      <c r="P354" s="674"/>
      <c r="Q354" s="674"/>
      <c r="R354" s="690"/>
      <c r="S354" s="691"/>
      <c r="T354" s="692"/>
      <c r="U354" s="690"/>
      <c r="V354" s="691"/>
      <c r="W354" s="691"/>
      <c r="X354" s="691"/>
      <c r="Y354" s="692"/>
      <c r="Z354" s="715"/>
      <c r="AA354" s="716"/>
      <c r="AB354" s="710"/>
      <c r="AC354" s="693"/>
      <c r="AD354" s="694"/>
      <c r="AE354" s="694"/>
      <c r="AF354" s="694"/>
      <c r="AG354" s="695"/>
      <c r="AH354" s="687"/>
      <c r="AI354" s="688"/>
      <c r="AJ354" s="689"/>
      <c r="AK354" s="680"/>
      <c r="AL354" s="680"/>
      <c r="AM354" s="680"/>
      <c r="AN354" s="681"/>
      <c r="AO354" s="333">
        <v>104272</v>
      </c>
    </row>
    <row r="355" spans="1:41" ht="11.25">
      <c r="A355" s="384" t="s">
        <v>1676</v>
      </c>
      <c r="B355" s="257"/>
      <c r="C355" s="197" t="s">
        <v>400</v>
      </c>
      <c r="D355" s="198"/>
      <c r="E355" s="198"/>
      <c r="F355" s="198"/>
      <c r="G355" s="198"/>
      <c r="H355" s="198"/>
      <c r="I355" s="198"/>
      <c r="J355" s="198"/>
      <c r="K355" s="198"/>
      <c r="L355" s="198"/>
      <c r="M355" s="386"/>
      <c r="N355" s="387"/>
      <c r="O355" s="674"/>
      <c r="P355" s="674"/>
      <c r="Q355" s="674"/>
      <c r="R355" s="690"/>
      <c r="S355" s="691"/>
      <c r="T355" s="692"/>
      <c r="U355" s="690"/>
      <c r="V355" s="691"/>
      <c r="W355" s="691"/>
      <c r="X355" s="691"/>
      <c r="Y355" s="692"/>
      <c r="Z355" s="715"/>
      <c r="AA355" s="716"/>
      <c r="AB355" s="710"/>
      <c r="AC355" s="693"/>
      <c r="AD355" s="694"/>
      <c r="AE355" s="694"/>
      <c r="AF355" s="694"/>
      <c r="AG355" s="695"/>
      <c r="AH355" s="687"/>
      <c r="AI355" s="688"/>
      <c r="AJ355" s="689"/>
      <c r="AK355" s="680"/>
      <c r="AL355" s="680"/>
      <c r="AM355" s="680"/>
      <c r="AN355" s="681"/>
      <c r="AO355" s="333">
        <v>171147</v>
      </c>
    </row>
    <row r="356" spans="1:41" ht="11.25">
      <c r="A356" s="384" t="s">
        <v>1676</v>
      </c>
      <c r="B356" s="257"/>
      <c r="C356" s="197" t="s">
        <v>401</v>
      </c>
      <c r="D356" s="198"/>
      <c r="E356" s="198"/>
      <c r="F356" s="198"/>
      <c r="G356" s="198"/>
      <c r="H356" s="198"/>
      <c r="I356" s="198"/>
      <c r="J356" s="198"/>
      <c r="K356" s="198"/>
      <c r="L356" s="198"/>
      <c r="M356" s="386"/>
      <c r="N356" s="387"/>
      <c r="O356" s="674"/>
      <c r="P356" s="674"/>
      <c r="Q356" s="674"/>
      <c r="R356" s="690"/>
      <c r="S356" s="691"/>
      <c r="T356" s="692"/>
      <c r="U356" s="690"/>
      <c r="V356" s="691"/>
      <c r="W356" s="691"/>
      <c r="X356" s="691"/>
      <c r="Y356" s="692"/>
      <c r="Z356" s="715"/>
      <c r="AA356" s="716"/>
      <c r="AB356" s="710"/>
      <c r="AC356" s="693"/>
      <c r="AD356" s="694"/>
      <c r="AE356" s="694"/>
      <c r="AF356" s="694"/>
      <c r="AG356" s="695"/>
      <c r="AH356" s="687"/>
      <c r="AI356" s="688"/>
      <c r="AJ356" s="689"/>
      <c r="AK356" s="680"/>
      <c r="AL356" s="680"/>
      <c r="AM356" s="680"/>
      <c r="AN356" s="681"/>
      <c r="AO356" s="333">
        <v>147296</v>
      </c>
    </row>
    <row r="357" spans="1:41" ht="11.25">
      <c r="A357" s="384" t="s">
        <v>1676</v>
      </c>
      <c r="B357" s="257"/>
      <c r="C357" s="197" t="s">
        <v>402</v>
      </c>
      <c r="D357" s="198"/>
      <c r="E357" s="198"/>
      <c r="F357" s="198"/>
      <c r="G357" s="198"/>
      <c r="H357" s="198"/>
      <c r="I357" s="198"/>
      <c r="J357" s="198"/>
      <c r="K357" s="198"/>
      <c r="L357" s="198"/>
      <c r="M357" s="386"/>
      <c r="N357" s="387"/>
      <c r="O357" s="674"/>
      <c r="P357" s="674"/>
      <c r="Q357" s="674"/>
      <c r="R357" s="690"/>
      <c r="S357" s="691"/>
      <c r="T357" s="692"/>
      <c r="U357" s="690"/>
      <c r="V357" s="691"/>
      <c r="W357" s="691"/>
      <c r="X357" s="691"/>
      <c r="Y357" s="692"/>
      <c r="Z357" s="715"/>
      <c r="AA357" s="716"/>
      <c r="AB357" s="710"/>
      <c r="AC357" s="693"/>
      <c r="AD357" s="694"/>
      <c r="AE357" s="694"/>
      <c r="AF357" s="694"/>
      <c r="AG357" s="695"/>
      <c r="AH357" s="687"/>
      <c r="AI357" s="688"/>
      <c r="AJ357" s="689"/>
      <c r="AK357" s="680"/>
      <c r="AL357" s="680"/>
      <c r="AM357" s="680"/>
      <c r="AN357" s="681"/>
      <c r="AO357" s="333">
        <v>183484</v>
      </c>
    </row>
    <row r="358" spans="1:41" ht="11.25">
      <c r="A358" s="384" t="s">
        <v>1676</v>
      </c>
      <c r="B358" s="257"/>
      <c r="C358" s="197" t="s">
        <v>403</v>
      </c>
      <c r="D358" s="198"/>
      <c r="E358" s="198"/>
      <c r="F358" s="198"/>
      <c r="G358" s="198"/>
      <c r="H358" s="198"/>
      <c r="I358" s="198"/>
      <c r="J358" s="198"/>
      <c r="K358" s="198"/>
      <c r="L358" s="198"/>
      <c r="M358" s="386"/>
      <c r="N358" s="387"/>
      <c r="O358" s="674"/>
      <c r="P358" s="674"/>
      <c r="Q358" s="674"/>
      <c r="R358" s="690"/>
      <c r="S358" s="691"/>
      <c r="T358" s="692"/>
      <c r="U358" s="690"/>
      <c r="V358" s="691"/>
      <c r="W358" s="691"/>
      <c r="X358" s="691"/>
      <c r="Y358" s="692"/>
      <c r="Z358" s="715"/>
      <c r="AA358" s="716"/>
      <c r="AB358" s="710"/>
      <c r="AC358" s="693"/>
      <c r="AD358" s="694"/>
      <c r="AE358" s="694"/>
      <c r="AF358" s="694"/>
      <c r="AG358" s="695"/>
      <c r="AH358" s="687"/>
      <c r="AI358" s="688"/>
      <c r="AJ358" s="689"/>
      <c r="AK358" s="680"/>
      <c r="AL358" s="680"/>
      <c r="AM358" s="680"/>
      <c r="AN358" s="681"/>
      <c r="AO358" s="333">
        <v>708000</v>
      </c>
    </row>
    <row r="359" spans="1:41" ht="11.25">
      <c r="A359" s="384" t="s">
        <v>1676</v>
      </c>
      <c r="B359" s="257"/>
      <c r="C359" s="197" t="s">
        <v>404</v>
      </c>
      <c r="D359" s="198"/>
      <c r="E359" s="198"/>
      <c r="F359" s="198"/>
      <c r="G359" s="198"/>
      <c r="H359" s="198"/>
      <c r="I359" s="198"/>
      <c r="J359" s="198"/>
      <c r="K359" s="198"/>
      <c r="L359" s="198"/>
      <c r="M359" s="386"/>
      <c r="N359" s="387"/>
      <c r="O359" s="674"/>
      <c r="P359" s="674"/>
      <c r="Q359" s="674"/>
      <c r="R359" s="690"/>
      <c r="S359" s="691"/>
      <c r="T359" s="692"/>
      <c r="U359" s="690"/>
      <c r="V359" s="691"/>
      <c r="W359" s="691"/>
      <c r="X359" s="691"/>
      <c r="Y359" s="692"/>
      <c r="Z359" s="715"/>
      <c r="AA359" s="716"/>
      <c r="AB359" s="710"/>
      <c r="AC359" s="693"/>
      <c r="AD359" s="694"/>
      <c r="AE359" s="694"/>
      <c r="AF359" s="694"/>
      <c r="AG359" s="695"/>
      <c r="AH359" s="687"/>
      <c r="AI359" s="688"/>
      <c r="AJ359" s="689"/>
      <c r="AK359" s="680"/>
      <c r="AL359" s="680"/>
      <c r="AM359" s="680"/>
      <c r="AN359" s="681"/>
      <c r="AO359" s="333">
        <v>566400</v>
      </c>
    </row>
    <row r="360" spans="1:41" ht="11.25">
      <c r="A360" s="384" t="s">
        <v>1676</v>
      </c>
      <c r="B360" s="257"/>
      <c r="C360" s="197" t="s">
        <v>405</v>
      </c>
      <c r="D360" s="198"/>
      <c r="E360" s="198"/>
      <c r="F360" s="198"/>
      <c r="G360" s="198"/>
      <c r="H360" s="198"/>
      <c r="I360" s="198"/>
      <c r="J360" s="198"/>
      <c r="K360" s="198"/>
      <c r="L360" s="198"/>
      <c r="M360" s="386"/>
      <c r="N360" s="387"/>
      <c r="O360" s="674"/>
      <c r="P360" s="674"/>
      <c r="Q360" s="674"/>
      <c r="R360" s="690"/>
      <c r="S360" s="691"/>
      <c r="T360" s="692"/>
      <c r="U360" s="690"/>
      <c r="V360" s="691"/>
      <c r="W360" s="691"/>
      <c r="X360" s="691"/>
      <c r="Y360" s="692"/>
      <c r="Z360" s="715"/>
      <c r="AA360" s="716"/>
      <c r="AB360" s="710"/>
      <c r="AC360" s="693"/>
      <c r="AD360" s="694"/>
      <c r="AE360" s="694"/>
      <c r="AF360" s="694"/>
      <c r="AG360" s="695"/>
      <c r="AH360" s="687"/>
      <c r="AI360" s="688"/>
      <c r="AJ360" s="689"/>
      <c r="AK360" s="680"/>
      <c r="AL360" s="680"/>
      <c r="AM360" s="680"/>
      <c r="AN360" s="681"/>
      <c r="AO360" s="333">
        <v>867107</v>
      </c>
    </row>
    <row r="361" spans="1:41" ht="11.25">
      <c r="A361" s="384" t="s">
        <v>1676</v>
      </c>
      <c r="B361" s="257"/>
      <c r="C361" s="197" t="s">
        <v>1840</v>
      </c>
      <c r="D361" s="198"/>
      <c r="E361" s="198"/>
      <c r="F361" s="198"/>
      <c r="G361" s="198"/>
      <c r="H361" s="198"/>
      <c r="I361" s="198"/>
      <c r="J361" s="198"/>
      <c r="K361" s="198"/>
      <c r="L361" s="198"/>
      <c r="M361" s="386"/>
      <c r="N361" s="387"/>
      <c r="O361" s="674"/>
      <c r="P361" s="674"/>
      <c r="Q361" s="674"/>
      <c r="R361" s="690"/>
      <c r="S361" s="691"/>
      <c r="T361" s="692"/>
      <c r="U361" s="690"/>
      <c r="V361" s="691"/>
      <c r="W361" s="691"/>
      <c r="X361" s="691"/>
      <c r="Y361" s="692"/>
      <c r="Z361" s="715"/>
      <c r="AA361" s="716"/>
      <c r="AB361" s="710"/>
      <c r="AC361" s="693"/>
      <c r="AD361" s="694"/>
      <c r="AE361" s="694"/>
      <c r="AF361" s="694"/>
      <c r="AG361" s="695"/>
      <c r="AH361" s="687"/>
      <c r="AI361" s="688"/>
      <c r="AJ361" s="689"/>
      <c r="AK361" s="680"/>
      <c r="AL361" s="680"/>
      <c r="AM361" s="680"/>
      <c r="AN361" s="681"/>
      <c r="AO361" s="333">
        <v>354156</v>
      </c>
    </row>
    <row r="362" spans="1:41" ht="11.25">
      <c r="A362" s="384" t="s">
        <v>1676</v>
      </c>
      <c r="B362" s="257"/>
      <c r="C362" s="197" t="s">
        <v>1841</v>
      </c>
      <c r="D362" s="198"/>
      <c r="E362" s="198"/>
      <c r="F362" s="198"/>
      <c r="G362" s="198"/>
      <c r="H362" s="198"/>
      <c r="I362" s="198"/>
      <c r="J362" s="198"/>
      <c r="K362" s="198"/>
      <c r="L362" s="198"/>
      <c r="M362" s="386"/>
      <c r="N362" s="387"/>
      <c r="O362" s="674"/>
      <c r="P362" s="674"/>
      <c r="Q362" s="674"/>
      <c r="R362" s="690"/>
      <c r="S362" s="691"/>
      <c r="T362" s="692"/>
      <c r="U362" s="690"/>
      <c r="V362" s="691"/>
      <c r="W362" s="691"/>
      <c r="X362" s="691"/>
      <c r="Y362" s="692"/>
      <c r="Z362" s="715"/>
      <c r="AA362" s="716"/>
      <c r="AB362" s="710"/>
      <c r="AC362" s="693"/>
      <c r="AD362" s="694"/>
      <c r="AE362" s="694"/>
      <c r="AF362" s="694"/>
      <c r="AG362" s="695"/>
      <c r="AH362" s="687"/>
      <c r="AI362" s="688"/>
      <c r="AJ362" s="689"/>
      <c r="AK362" s="680"/>
      <c r="AL362" s="680"/>
      <c r="AM362" s="680"/>
      <c r="AN362" s="681"/>
      <c r="AO362" s="333">
        <v>204184</v>
      </c>
    </row>
    <row r="363" spans="1:41" ht="11.25">
      <c r="A363" s="384" t="s">
        <v>1676</v>
      </c>
      <c r="B363" s="257"/>
      <c r="C363" s="197" t="s">
        <v>1842</v>
      </c>
      <c r="D363" s="198"/>
      <c r="E363" s="198"/>
      <c r="F363" s="198"/>
      <c r="G363" s="198"/>
      <c r="H363" s="198"/>
      <c r="I363" s="198"/>
      <c r="J363" s="198"/>
      <c r="K363" s="198"/>
      <c r="L363" s="198"/>
      <c r="M363" s="386"/>
      <c r="N363" s="387"/>
      <c r="O363" s="674"/>
      <c r="P363" s="674"/>
      <c r="Q363" s="674"/>
      <c r="R363" s="690"/>
      <c r="S363" s="691"/>
      <c r="T363" s="692"/>
      <c r="U363" s="690"/>
      <c r="V363" s="691"/>
      <c r="W363" s="691"/>
      <c r="X363" s="691"/>
      <c r="Y363" s="692"/>
      <c r="Z363" s="715"/>
      <c r="AA363" s="716"/>
      <c r="AB363" s="710"/>
      <c r="AC363" s="693"/>
      <c r="AD363" s="694"/>
      <c r="AE363" s="694"/>
      <c r="AF363" s="694"/>
      <c r="AG363" s="695"/>
      <c r="AH363" s="687"/>
      <c r="AI363" s="688"/>
      <c r="AJ363" s="689"/>
      <c r="AK363" s="680"/>
      <c r="AL363" s="680"/>
      <c r="AM363" s="680"/>
      <c r="AN363" s="681"/>
      <c r="AO363" s="333">
        <v>254242</v>
      </c>
    </row>
    <row r="364" spans="1:41" ht="11.25">
      <c r="A364" s="384" t="s">
        <v>1676</v>
      </c>
      <c r="B364" s="257"/>
      <c r="C364" s="197" t="s">
        <v>1843</v>
      </c>
      <c r="D364" s="198"/>
      <c r="E364" s="198"/>
      <c r="F364" s="198"/>
      <c r="G364" s="198"/>
      <c r="H364" s="198"/>
      <c r="I364" s="198"/>
      <c r="J364" s="198"/>
      <c r="K364" s="198"/>
      <c r="L364" s="198"/>
      <c r="M364" s="386"/>
      <c r="N364" s="387"/>
      <c r="O364" s="674"/>
      <c r="P364" s="674"/>
      <c r="Q364" s="674"/>
      <c r="R364" s="690"/>
      <c r="S364" s="691"/>
      <c r="T364" s="692"/>
      <c r="U364" s="690"/>
      <c r="V364" s="691"/>
      <c r="W364" s="691"/>
      <c r="X364" s="691"/>
      <c r="Y364" s="692"/>
      <c r="Z364" s="715"/>
      <c r="AA364" s="716"/>
      <c r="AB364" s="710"/>
      <c r="AC364" s="693"/>
      <c r="AD364" s="694"/>
      <c r="AE364" s="694"/>
      <c r="AF364" s="694"/>
      <c r="AG364" s="695"/>
      <c r="AH364" s="687"/>
      <c r="AI364" s="688"/>
      <c r="AJ364" s="689"/>
      <c r="AK364" s="680"/>
      <c r="AL364" s="680"/>
      <c r="AM364" s="680"/>
      <c r="AN364" s="681"/>
      <c r="AO364" s="333">
        <v>198785</v>
      </c>
    </row>
    <row r="365" spans="1:41" ht="11.25">
      <c r="A365" s="384" t="s">
        <v>1676</v>
      </c>
      <c r="B365" s="257"/>
      <c r="C365" s="197" t="s">
        <v>1844</v>
      </c>
      <c r="D365" s="198"/>
      <c r="E365" s="198"/>
      <c r="F365" s="198"/>
      <c r="G365" s="198"/>
      <c r="H365" s="198"/>
      <c r="I365" s="198"/>
      <c r="J365" s="198"/>
      <c r="K365" s="198"/>
      <c r="L365" s="198"/>
      <c r="M365" s="386"/>
      <c r="N365" s="387"/>
      <c r="O365" s="674"/>
      <c r="P365" s="674"/>
      <c r="Q365" s="674"/>
      <c r="R365" s="690"/>
      <c r="S365" s="691"/>
      <c r="T365" s="692"/>
      <c r="U365" s="690"/>
      <c r="V365" s="691"/>
      <c r="W365" s="691"/>
      <c r="X365" s="691"/>
      <c r="Y365" s="692"/>
      <c r="Z365" s="715"/>
      <c r="AA365" s="716"/>
      <c r="AB365" s="710"/>
      <c r="AC365" s="693"/>
      <c r="AD365" s="694"/>
      <c r="AE365" s="694"/>
      <c r="AF365" s="694"/>
      <c r="AG365" s="695"/>
      <c r="AH365" s="687"/>
      <c r="AI365" s="688"/>
      <c r="AJ365" s="689"/>
      <c r="AK365" s="680"/>
      <c r="AL365" s="680"/>
      <c r="AM365" s="680"/>
      <c r="AN365" s="681"/>
      <c r="AO365" s="333">
        <v>778588</v>
      </c>
    </row>
    <row r="366" spans="1:41" ht="11.25">
      <c r="A366" s="384" t="s">
        <v>1676</v>
      </c>
      <c r="B366" s="257"/>
      <c r="C366" s="197" t="s">
        <v>1845</v>
      </c>
      <c r="D366" s="198"/>
      <c r="E366" s="198"/>
      <c r="F366" s="198"/>
      <c r="G366" s="198"/>
      <c r="H366" s="198"/>
      <c r="I366" s="198"/>
      <c r="J366" s="198"/>
      <c r="K366" s="198"/>
      <c r="L366" s="198"/>
      <c r="M366" s="386"/>
      <c r="N366" s="387"/>
      <c r="O366" s="674"/>
      <c r="P366" s="674"/>
      <c r="Q366" s="674"/>
      <c r="R366" s="690"/>
      <c r="S366" s="691"/>
      <c r="T366" s="692"/>
      <c r="U366" s="690"/>
      <c r="V366" s="691"/>
      <c r="W366" s="691"/>
      <c r="X366" s="691"/>
      <c r="Y366" s="692"/>
      <c r="Z366" s="715"/>
      <c r="AA366" s="716"/>
      <c r="AB366" s="710"/>
      <c r="AC366" s="693"/>
      <c r="AD366" s="694"/>
      <c r="AE366" s="694"/>
      <c r="AF366" s="694"/>
      <c r="AG366" s="695"/>
      <c r="AH366" s="687"/>
      <c r="AI366" s="688"/>
      <c r="AJ366" s="689"/>
      <c r="AK366" s="680"/>
      <c r="AL366" s="680"/>
      <c r="AM366" s="680"/>
      <c r="AN366" s="681"/>
      <c r="AO366" s="333">
        <v>940363</v>
      </c>
    </row>
    <row r="367" spans="1:41" s="319" customFormat="1" ht="15" customHeight="1">
      <c r="A367" s="368"/>
      <c r="B367" s="205" t="s">
        <v>387</v>
      </c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  <c r="AA367" s="245"/>
      <c r="AB367" s="245"/>
      <c r="AC367" s="245"/>
      <c r="AD367" s="245"/>
      <c r="AE367" s="245"/>
      <c r="AF367" s="245"/>
      <c r="AG367" s="245"/>
      <c r="AH367" s="245"/>
      <c r="AI367" s="245"/>
      <c r="AJ367" s="245"/>
      <c r="AK367" s="245"/>
      <c r="AL367" s="195"/>
      <c r="AM367" s="245"/>
      <c r="AN367" s="245"/>
      <c r="AO367" s="323"/>
    </row>
    <row r="368" spans="1:41" ht="11.25" customHeight="1">
      <c r="A368" s="357"/>
      <c r="B368" s="711" t="s">
        <v>1596</v>
      </c>
      <c r="C368" s="711" t="s">
        <v>1597</v>
      </c>
      <c r="D368" s="712"/>
      <c r="E368" s="712"/>
      <c r="F368" s="712"/>
      <c r="G368" s="712"/>
      <c r="H368" s="712"/>
      <c r="I368" s="712"/>
      <c r="J368" s="712"/>
      <c r="K368" s="712"/>
      <c r="L368" s="712"/>
      <c r="M368" s="712"/>
      <c r="N368" s="712"/>
      <c r="O368" s="712"/>
      <c r="P368" s="685"/>
      <c r="Q368" s="685"/>
      <c r="R368" s="685"/>
      <c r="S368" s="685"/>
      <c r="T368" s="685"/>
      <c r="U368" s="685"/>
      <c r="V368" s="685"/>
      <c r="W368" s="685"/>
      <c r="X368" s="685"/>
      <c r="Y368" s="685"/>
      <c r="Z368" s="685"/>
      <c r="AA368" s="685"/>
      <c r="AB368" s="685"/>
      <c r="AC368" s="685"/>
      <c r="AD368" s="685"/>
      <c r="AE368" s="685"/>
      <c r="AF368" s="685"/>
      <c r="AG368" s="685"/>
      <c r="AH368" s="685"/>
      <c r="AI368" s="685"/>
      <c r="AJ368" s="685"/>
      <c r="AK368" s="685"/>
      <c r="AL368" s="685"/>
      <c r="AM368" s="685"/>
      <c r="AN368" s="686"/>
      <c r="AO368" s="713" t="s">
        <v>1578</v>
      </c>
    </row>
    <row r="369" spans="1:41" ht="11.25" customHeight="1">
      <c r="A369" s="356"/>
      <c r="B369" s="714"/>
      <c r="C369" s="714"/>
      <c r="D369" s="700"/>
      <c r="E369" s="700"/>
      <c r="F369" s="700"/>
      <c r="G369" s="700"/>
      <c r="H369" s="700"/>
      <c r="I369" s="700"/>
      <c r="J369" s="700"/>
      <c r="K369" s="700"/>
      <c r="L369" s="700"/>
      <c r="M369" s="700"/>
      <c r="N369" s="700"/>
      <c r="O369" s="700"/>
      <c r="P369" s="707"/>
      <c r="Q369" s="707"/>
      <c r="R369" s="707"/>
      <c r="S369" s="707"/>
      <c r="T369" s="707"/>
      <c r="U369" s="707"/>
      <c r="V369" s="707"/>
      <c r="W369" s="707"/>
      <c r="X369" s="707"/>
      <c r="Y369" s="707"/>
      <c r="Z369" s="707"/>
      <c r="AA369" s="707"/>
      <c r="AB369" s="707"/>
      <c r="AC369" s="707"/>
      <c r="AD369" s="707"/>
      <c r="AE369" s="707"/>
      <c r="AF369" s="707"/>
      <c r="AG369" s="707"/>
      <c r="AH369" s="707"/>
      <c r="AI369" s="707"/>
      <c r="AJ369" s="707"/>
      <c r="AK369" s="707"/>
      <c r="AL369" s="707"/>
      <c r="AM369" s="707"/>
      <c r="AN369" s="708"/>
      <c r="AO369" s="701"/>
    </row>
    <row r="370" spans="1:41" ht="12" customHeight="1">
      <c r="A370" s="228" t="s">
        <v>1676</v>
      </c>
      <c r="B370" s="236"/>
      <c r="C370" s="233" t="s">
        <v>406</v>
      </c>
      <c r="D370" s="249"/>
      <c r="E370" s="249"/>
      <c r="F370" s="249"/>
      <c r="G370" s="249"/>
      <c r="H370" s="249"/>
      <c r="I370" s="249"/>
      <c r="J370" s="249"/>
      <c r="K370" s="385"/>
      <c r="L370" s="385"/>
      <c r="M370" s="385"/>
      <c r="N370" s="385"/>
      <c r="O370" s="385"/>
      <c r="P370" s="385"/>
      <c r="Q370" s="385"/>
      <c r="R370" s="385"/>
      <c r="S370" s="385"/>
      <c r="T370" s="385"/>
      <c r="U370" s="239"/>
      <c r="V370" s="239"/>
      <c r="W370" s="239"/>
      <c r="X370" s="239"/>
      <c r="Y370" s="239"/>
      <c r="Z370" s="239"/>
      <c r="AA370" s="239"/>
      <c r="AB370" s="239"/>
      <c r="AC370" s="239"/>
      <c r="AD370" s="239"/>
      <c r="AE370" s="239"/>
      <c r="AF370" s="220"/>
      <c r="AG370" s="220"/>
      <c r="AH370" s="220"/>
      <c r="AI370" s="220"/>
      <c r="AJ370" s="220"/>
      <c r="AK370" s="220"/>
      <c r="AL370" s="220"/>
      <c r="AM370" s="220"/>
      <c r="AN370" s="221"/>
      <c r="AO370" s="333">
        <v>20768</v>
      </c>
    </row>
    <row r="371" spans="1:41" ht="12" customHeight="1">
      <c r="A371" s="228" t="s">
        <v>1676</v>
      </c>
      <c r="B371" s="236"/>
      <c r="C371" s="229" t="s">
        <v>407</v>
      </c>
      <c r="D371" s="242"/>
      <c r="E371" s="242"/>
      <c r="F371" s="242"/>
      <c r="G371" s="242"/>
      <c r="H371" s="242"/>
      <c r="I371" s="242"/>
      <c r="J371" s="242"/>
      <c r="K371" s="341"/>
      <c r="L371" s="341"/>
      <c r="M371" s="341"/>
      <c r="N371" s="341"/>
      <c r="O371" s="341"/>
      <c r="P371" s="341"/>
      <c r="Q371" s="341"/>
      <c r="R371" s="341"/>
      <c r="S371" s="341"/>
      <c r="T371" s="34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198"/>
      <c r="AG371" s="198"/>
      <c r="AH371" s="198"/>
      <c r="AI371" s="198"/>
      <c r="AJ371" s="198"/>
      <c r="AK371" s="198"/>
      <c r="AL371" s="198"/>
      <c r="AM371" s="198"/>
      <c r="AN371" s="199"/>
      <c r="AO371" s="333">
        <v>22656</v>
      </c>
    </row>
    <row r="372" spans="1:41" ht="12" customHeight="1">
      <c r="A372" s="228" t="s">
        <v>1676</v>
      </c>
      <c r="B372" s="236"/>
      <c r="C372" s="229" t="s">
        <v>388</v>
      </c>
      <c r="D372" s="242"/>
      <c r="E372" s="242"/>
      <c r="F372" s="242"/>
      <c r="G372" s="242"/>
      <c r="H372" s="242"/>
      <c r="I372" s="242"/>
      <c r="J372" s="242"/>
      <c r="K372" s="341"/>
      <c r="L372" s="341"/>
      <c r="M372" s="341"/>
      <c r="N372" s="341"/>
      <c r="O372" s="341"/>
      <c r="P372" s="341"/>
      <c r="Q372" s="341"/>
      <c r="R372" s="341"/>
      <c r="S372" s="341"/>
      <c r="T372" s="34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198"/>
      <c r="AG372" s="198"/>
      <c r="AH372" s="198"/>
      <c r="AI372" s="198"/>
      <c r="AJ372" s="198"/>
      <c r="AK372" s="198"/>
      <c r="AL372" s="198"/>
      <c r="AM372" s="198"/>
      <c r="AN372" s="199"/>
      <c r="AO372" s="333">
        <v>20937</v>
      </c>
    </row>
    <row r="373" spans="1:41" ht="12" customHeight="1">
      <c r="A373" s="228" t="s">
        <v>1676</v>
      </c>
      <c r="B373" s="236"/>
      <c r="C373" s="229" t="s">
        <v>389</v>
      </c>
      <c r="D373" s="242"/>
      <c r="E373" s="242"/>
      <c r="F373" s="242"/>
      <c r="G373" s="242"/>
      <c r="H373" s="242"/>
      <c r="I373" s="242"/>
      <c r="J373" s="242"/>
      <c r="K373" s="341"/>
      <c r="L373" s="341"/>
      <c r="M373" s="341"/>
      <c r="N373" s="341"/>
      <c r="O373" s="341"/>
      <c r="P373" s="341"/>
      <c r="Q373" s="341"/>
      <c r="R373" s="341"/>
      <c r="S373" s="341"/>
      <c r="T373" s="34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198"/>
      <c r="AG373" s="198"/>
      <c r="AH373" s="198"/>
      <c r="AI373" s="198"/>
      <c r="AJ373" s="198"/>
      <c r="AK373" s="198"/>
      <c r="AL373" s="198"/>
      <c r="AM373" s="198"/>
      <c r="AN373" s="199"/>
      <c r="AO373" s="333">
        <v>25600</v>
      </c>
    </row>
    <row r="374" spans="1:41" ht="12" customHeight="1">
      <c r="A374" s="228" t="s">
        <v>1676</v>
      </c>
      <c r="B374" s="236"/>
      <c r="C374" s="229" t="s">
        <v>408</v>
      </c>
      <c r="D374" s="242"/>
      <c r="E374" s="242"/>
      <c r="F374" s="242"/>
      <c r="G374" s="242"/>
      <c r="H374" s="242"/>
      <c r="I374" s="242"/>
      <c r="J374" s="242"/>
      <c r="K374" s="341"/>
      <c r="L374" s="341"/>
      <c r="M374" s="341"/>
      <c r="N374" s="341"/>
      <c r="O374" s="341"/>
      <c r="P374" s="341"/>
      <c r="Q374" s="341"/>
      <c r="R374" s="341"/>
      <c r="S374" s="341"/>
      <c r="T374" s="34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198"/>
      <c r="AG374" s="198"/>
      <c r="AH374" s="198"/>
      <c r="AI374" s="198"/>
      <c r="AJ374" s="198"/>
      <c r="AK374" s="198"/>
      <c r="AL374" s="198"/>
      <c r="AM374" s="198"/>
      <c r="AN374" s="199"/>
      <c r="AO374" s="333">
        <v>9802</v>
      </c>
    </row>
    <row r="375" spans="1:41" ht="12" customHeight="1">
      <c r="A375" s="228" t="s">
        <v>1676</v>
      </c>
      <c r="B375" s="236"/>
      <c r="C375" s="229" t="s">
        <v>409</v>
      </c>
      <c r="D375" s="242"/>
      <c r="E375" s="242"/>
      <c r="F375" s="242"/>
      <c r="G375" s="242"/>
      <c r="H375" s="242"/>
      <c r="I375" s="242"/>
      <c r="J375" s="242"/>
      <c r="K375" s="341"/>
      <c r="L375" s="341"/>
      <c r="M375" s="341"/>
      <c r="N375" s="341"/>
      <c r="O375" s="341"/>
      <c r="P375" s="341"/>
      <c r="Q375" s="341"/>
      <c r="R375" s="341"/>
      <c r="S375" s="341"/>
      <c r="T375" s="34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198"/>
      <c r="AG375" s="198"/>
      <c r="AH375" s="198"/>
      <c r="AI375" s="198"/>
      <c r="AJ375" s="198"/>
      <c r="AK375" s="198"/>
      <c r="AL375" s="198"/>
      <c r="AM375" s="198"/>
      <c r="AN375" s="199"/>
      <c r="AO375" s="333">
        <v>19150</v>
      </c>
    </row>
    <row r="376" spans="1:41" ht="12" customHeight="1">
      <c r="A376" s="228" t="s">
        <v>1676</v>
      </c>
      <c r="B376" s="236"/>
      <c r="C376" s="229" t="s">
        <v>410</v>
      </c>
      <c r="D376" s="242"/>
      <c r="E376" s="242"/>
      <c r="F376" s="242"/>
      <c r="G376" s="242"/>
      <c r="H376" s="242"/>
      <c r="I376" s="242"/>
      <c r="J376" s="242"/>
      <c r="K376" s="341"/>
      <c r="L376" s="341"/>
      <c r="M376" s="341"/>
      <c r="N376" s="341"/>
      <c r="O376" s="341"/>
      <c r="P376" s="341"/>
      <c r="Q376" s="341"/>
      <c r="R376" s="341"/>
      <c r="S376" s="341"/>
      <c r="T376" s="34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198"/>
      <c r="AG376" s="198"/>
      <c r="AH376" s="198"/>
      <c r="AI376" s="198"/>
      <c r="AJ376" s="198"/>
      <c r="AK376" s="198"/>
      <c r="AL376" s="198"/>
      <c r="AM376" s="198"/>
      <c r="AN376" s="199"/>
      <c r="AO376" s="333">
        <v>24720</v>
      </c>
    </row>
    <row r="377" spans="1:41" ht="12" customHeight="1">
      <c r="A377" s="228" t="s">
        <v>1676</v>
      </c>
      <c r="B377" s="236"/>
      <c r="C377" s="229" t="s">
        <v>411</v>
      </c>
      <c r="D377" s="242"/>
      <c r="E377" s="242"/>
      <c r="F377" s="242"/>
      <c r="G377" s="242"/>
      <c r="H377" s="242"/>
      <c r="I377" s="242"/>
      <c r="J377" s="242"/>
      <c r="K377" s="341"/>
      <c r="L377" s="341"/>
      <c r="M377" s="341"/>
      <c r="N377" s="341"/>
      <c r="O377" s="341"/>
      <c r="P377" s="341"/>
      <c r="Q377" s="341"/>
      <c r="R377" s="341"/>
      <c r="S377" s="341"/>
      <c r="T377" s="34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198"/>
      <c r="AG377" s="198"/>
      <c r="AH377" s="198"/>
      <c r="AI377" s="198"/>
      <c r="AJ377" s="198"/>
      <c r="AK377" s="198"/>
      <c r="AL377" s="198"/>
      <c r="AM377" s="198"/>
      <c r="AN377" s="199"/>
      <c r="AO377" s="333">
        <v>3456</v>
      </c>
    </row>
    <row r="378" spans="1:41" s="319" customFormat="1" ht="15.75">
      <c r="A378" s="368"/>
      <c r="B378" s="205" t="s">
        <v>638</v>
      </c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323"/>
    </row>
    <row r="379" spans="1:41" s="326" customFormat="1" ht="11.25" customHeight="1">
      <c r="A379" s="365"/>
      <c r="B379" s="746" t="s">
        <v>1596</v>
      </c>
      <c r="C379" s="748" t="s">
        <v>1598</v>
      </c>
      <c r="D379" s="749"/>
      <c r="E379" s="749"/>
      <c r="F379" s="749"/>
      <c r="G379" s="749"/>
      <c r="H379" s="750"/>
      <c r="I379" s="748" t="s">
        <v>639</v>
      </c>
      <c r="J379" s="749"/>
      <c r="K379" s="750"/>
      <c r="L379" s="732" t="s">
        <v>640</v>
      </c>
      <c r="M379" s="733"/>
      <c r="N379" s="733"/>
      <c r="O379" s="734"/>
      <c r="P379" s="732" t="s">
        <v>641</v>
      </c>
      <c r="Q379" s="733"/>
      <c r="R379" s="733"/>
      <c r="S379" s="734"/>
      <c r="T379" s="732" t="s">
        <v>642</v>
      </c>
      <c r="U379" s="733"/>
      <c r="V379" s="734"/>
      <c r="W379" s="732" t="s">
        <v>643</v>
      </c>
      <c r="X379" s="733"/>
      <c r="Y379" s="734"/>
      <c r="Z379" s="732" t="s">
        <v>1353</v>
      </c>
      <c r="AA379" s="733"/>
      <c r="AB379" s="734"/>
      <c r="AC379" s="732" t="s">
        <v>1602</v>
      </c>
      <c r="AD379" s="733"/>
      <c r="AE379" s="733"/>
      <c r="AF379" s="733"/>
      <c r="AG379" s="733"/>
      <c r="AH379" s="734"/>
      <c r="AI379" s="732" t="s">
        <v>1577</v>
      </c>
      <c r="AJ379" s="733"/>
      <c r="AK379" s="733"/>
      <c r="AL379" s="733"/>
      <c r="AM379" s="733"/>
      <c r="AN379" s="734"/>
      <c r="AO379" s="713" t="s">
        <v>1578</v>
      </c>
    </row>
    <row r="380" spans="1:41" s="326" customFormat="1" ht="11.25" customHeight="1">
      <c r="A380" s="366"/>
      <c r="B380" s="747"/>
      <c r="C380" s="751"/>
      <c r="D380" s="752"/>
      <c r="E380" s="752"/>
      <c r="F380" s="752"/>
      <c r="G380" s="752"/>
      <c r="H380" s="753"/>
      <c r="I380" s="751"/>
      <c r="J380" s="752"/>
      <c r="K380" s="753"/>
      <c r="L380" s="735"/>
      <c r="M380" s="736"/>
      <c r="N380" s="736"/>
      <c r="O380" s="737"/>
      <c r="P380" s="735"/>
      <c r="Q380" s="736"/>
      <c r="R380" s="736"/>
      <c r="S380" s="737"/>
      <c r="T380" s="735"/>
      <c r="U380" s="736"/>
      <c r="V380" s="737"/>
      <c r="W380" s="735"/>
      <c r="X380" s="736"/>
      <c r="Y380" s="737"/>
      <c r="Z380" s="735"/>
      <c r="AA380" s="736"/>
      <c r="AB380" s="737"/>
      <c r="AC380" s="735"/>
      <c r="AD380" s="736"/>
      <c r="AE380" s="736"/>
      <c r="AF380" s="736"/>
      <c r="AG380" s="736"/>
      <c r="AH380" s="737"/>
      <c r="AI380" s="735"/>
      <c r="AJ380" s="736"/>
      <c r="AK380" s="736"/>
      <c r="AL380" s="736"/>
      <c r="AM380" s="736"/>
      <c r="AN380" s="737"/>
      <c r="AO380" s="701"/>
    </row>
    <row r="381" spans="1:41" s="327" customFormat="1" ht="12.75">
      <c r="A381" s="200" t="s">
        <v>1676</v>
      </c>
      <c r="B381" s="197" t="s">
        <v>644</v>
      </c>
      <c r="C381" s="197" t="s">
        <v>645</v>
      </c>
      <c r="D381" s="265"/>
      <c r="E381" s="265"/>
      <c r="F381" s="265"/>
      <c r="G381" s="265"/>
      <c r="H381" s="266"/>
      <c r="I381" s="680">
        <v>220</v>
      </c>
      <c r="J381" s="680"/>
      <c r="K381" s="681"/>
      <c r="L381" s="679" t="s">
        <v>646</v>
      </c>
      <c r="M381" s="680"/>
      <c r="N381" s="680"/>
      <c r="O381" s="681"/>
      <c r="P381" s="679" t="s">
        <v>647</v>
      </c>
      <c r="Q381" s="680"/>
      <c r="R381" s="680"/>
      <c r="S381" s="681"/>
      <c r="T381" s="738" t="s">
        <v>648</v>
      </c>
      <c r="U381" s="738"/>
      <c r="V381" s="738"/>
      <c r="W381" s="724" t="s">
        <v>1562</v>
      </c>
      <c r="X381" s="674"/>
      <c r="Y381" s="725"/>
      <c r="Z381" s="679">
        <v>60</v>
      </c>
      <c r="AA381" s="680"/>
      <c r="AB381" s="681"/>
      <c r="AC381" s="679" t="s">
        <v>649</v>
      </c>
      <c r="AD381" s="680"/>
      <c r="AE381" s="680"/>
      <c r="AF381" s="680"/>
      <c r="AG381" s="680"/>
      <c r="AH381" s="681"/>
      <c r="AI381" s="238"/>
      <c r="AJ381" s="258"/>
      <c r="AK381" s="258"/>
      <c r="AL381" s="258"/>
      <c r="AM381" s="258"/>
      <c r="AN381" s="259"/>
      <c r="AO381" s="333">
        <v>37954</v>
      </c>
    </row>
    <row r="382" spans="1:41" s="327" customFormat="1" ht="12.75">
      <c r="A382" s="200" t="s">
        <v>1676</v>
      </c>
      <c r="B382" s="197" t="s">
        <v>650</v>
      </c>
      <c r="C382" s="197" t="s">
        <v>651</v>
      </c>
      <c r="D382" s="265"/>
      <c r="E382" s="265"/>
      <c r="F382" s="265"/>
      <c r="G382" s="265"/>
      <c r="H382" s="266"/>
      <c r="I382" s="680">
        <v>220</v>
      </c>
      <c r="J382" s="680"/>
      <c r="K382" s="681"/>
      <c r="L382" s="679" t="s">
        <v>652</v>
      </c>
      <c r="M382" s="680"/>
      <c r="N382" s="680"/>
      <c r="O382" s="681"/>
      <c r="P382" s="679" t="s">
        <v>653</v>
      </c>
      <c r="Q382" s="680"/>
      <c r="R382" s="680"/>
      <c r="S382" s="681"/>
      <c r="T382" s="738" t="s">
        <v>654</v>
      </c>
      <c r="U382" s="738"/>
      <c r="V382" s="738"/>
      <c r="W382" s="724" t="s">
        <v>1354</v>
      </c>
      <c r="X382" s="674"/>
      <c r="Y382" s="725"/>
      <c r="Z382" s="679">
        <v>60</v>
      </c>
      <c r="AA382" s="680"/>
      <c r="AB382" s="681"/>
      <c r="AC382" s="679" t="s">
        <v>649</v>
      </c>
      <c r="AD382" s="680"/>
      <c r="AE382" s="680"/>
      <c r="AF382" s="680"/>
      <c r="AG382" s="680"/>
      <c r="AH382" s="681"/>
      <c r="AI382" s="238"/>
      <c r="AJ382" s="258"/>
      <c r="AK382" s="258"/>
      <c r="AL382" s="258"/>
      <c r="AM382" s="258"/>
      <c r="AN382" s="259"/>
      <c r="AO382" s="333">
        <v>27960</v>
      </c>
    </row>
    <row r="383" spans="1:41" s="327" customFormat="1" ht="12.75">
      <c r="A383" s="358" t="s">
        <v>1676</v>
      </c>
      <c r="B383" s="207" t="s">
        <v>655</v>
      </c>
      <c r="C383" s="207" t="s">
        <v>656</v>
      </c>
      <c r="D383" s="268"/>
      <c r="E383" s="268"/>
      <c r="F383" s="268"/>
      <c r="G383" s="268"/>
      <c r="H383" s="269"/>
      <c r="I383" s="697" t="s">
        <v>1475</v>
      </c>
      <c r="J383" s="697"/>
      <c r="K383" s="698"/>
      <c r="L383" s="709" t="s">
        <v>657</v>
      </c>
      <c r="M383" s="709"/>
      <c r="N383" s="709"/>
      <c r="O383" s="718"/>
      <c r="P383" s="717" t="s">
        <v>658</v>
      </c>
      <c r="Q383" s="709"/>
      <c r="R383" s="709"/>
      <c r="S383" s="709"/>
      <c r="T383" s="667" t="s">
        <v>659</v>
      </c>
      <c r="U383" s="668"/>
      <c r="V383" s="668"/>
      <c r="W383" s="667" t="s">
        <v>1562</v>
      </c>
      <c r="X383" s="668"/>
      <c r="Y383" s="668"/>
      <c r="Z383" s="696">
        <v>120</v>
      </c>
      <c r="AA383" s="697"/>
      <c r="AB383" s="698"/>
      <c r="AC383" s="696" t="s">
        <v>660</v>
      </c>
      <c r="AD383" s="697"/>
      <c r="AE383" s="697"/>
      <c r="AF383" s="697"/>
      <c r="AG383" s="697"/>
      <c r="AH383" s="698"/>
      <c r="AI383" s="717" t="s">
        <v>661</v>
      </c>
      <c r="AJ383" s="709"/>
      <c r="AK383" s="709"/>
      <c r="AL383" s="709"/>
      <c r="AM383" s="709"/>
      <c r="AN383" s="709"/>
      <c r="AO383" s="336">
        <v>68214</v>
      </c>
    </row>
    <row r="384" spans="1:41" s="327" customFormat="1" ht="12.75">
      <c r="A384" s="255"/>
      <c r="B384" s="250"/>
      <c r="C384" s="250" t="s">
        <v>668</v>
      </c>
      <c r="D384" s="270"/>
      <c r="E384" s="270"/>
      <c r="F384" s="270"/>
      <c r="G384" s="270"/>
      <c r="H384" s="272"/>
      <c r="I384" s="235"/>
      <c r="J384" s="235"/>
      <c r="K384" s="256"/>
      <c r="L384" s="709" t="s">
        <v>662</v>
      </c>
      <c r="M384" s="709"/>
      <c r="N384" s="709"/>
      <c r="O384" s="718"/>
      <c r="P384" s="717" t="s">
        <v>663</v>
      </c>
      <c r="Q384" s="709"/>
      <c r="R384" s="709"/>
      <c r="S384" s="709"/>
      <c r="T384" s="673"/>
      <c r="U384" s="683"/>
      <c r="V384" s="683"/>
      <c r="W384" s="254"/>
      <c r="X384" s="252"/>
      <c r="Y384" s="252"/>
      <c r="Z384" s="255"/>
      <c r="AA384" s="235"/>
      <c r="AB384" s="256"/>
      <c r="AC384" s="255"/>
      <c r="AD384" s="235"/>
      <c r="AE384" s="235"/>
      <c r="AF384" s="235"/>
      <c r="AG384" s="235"/>
      <c r="AH384" s="256"/>
      <c r="AI384" s="717" t="s">
        <v>667</v>
      </c>
      <c r="AJ384" s="709"/>
      <c r="AK384" s="709"/>
      <c r="AL384" s="709"/>
      <c r="AM384" s="709"/>
      <c r="AN384" s="709"/>
      <c r="AO384" s="330"/>
    </row>
    <row r="385" spans="1:41" s="327" customFormat="1" ht="12.75">
      <c r="A385" s="255"/>
      <c r="B385" s="250"/>
      <c r="C385" s="250"/>
      <c r="D385" s="270"/>
      <c r="E385" s="270"/>
      <c r="F385" s="270"/>
      <c r="G385" s="270"/>
      <c r="H385" s="272"/>
      <c r="I385" s="235"/>
      <c r="J385" s="235"/>
      <c r="K385" s="256"/>
      <c r="L385" s="709" t="s">
        <v>669</v>
      </c>
      <c r="M385" s="709"/>
      <c r="N385" s="709"/>
      <c r="O385" s="718"/>
      <c r="P385" s="717" t="s">
        <v>670</v>
      </c>
      <c r="Q385" s="709"/>
      <c r="R385" s="709"/>
      <c r="S385" s="709"/>
      <c r="T385" s="667" t="s">
        <v>671</v>
      </c>
      <c r="U385" s="668"/>
      <c r="V385" s="668"/>
      <c r="W385" s="254"/>
      <c r="X385" s="252"/>
      <c r="Y385" s="252"/>
      <c r="Z385" s="255"/>
      <c r="AA385" s="235"/>
      <c r="AB385" s="256"/>
      <c r="AC385" s="255"/>
      <c r="AD385" s="235"/>
      <c r="AE385" s="235"/>
      <c r="AF385" s="235"/>
      <c r="AG385" s="235"/>
      <c r="AH385" s="256"/>
      <c r="AI385" s="699" t="s">
        <v>672</v>
      </c>
      <c r="AJ385" s="677"/>
      <c r="AK385" s="677"/>
      <c r="AL385" s="677"/>
      <c r="AM385" s="677"/>
      <c r="AN385" s="677"/>
      <c r="AO385" s="330"/>
    </row>
    <row r="386" spans="1:41" s="327" customFormat="1" ht="12.75">
      <c r="A386" s="222"/>
      <c r="B386" s="196"/>
      <c r="C386" s="196"/>
      <c r="D386" s="271"/>
      <c r="E386" s="271"/>
      <c r="F386" s="271"/>
      <c r="G386" s="271"/>
      <c r="H386" s="273"/>
      <c r="I386" s="223"/>
      <c r="J386" s="223"/>
      <c r="K386" s="224"/>
      <c r="L386" s="709" t="s">
        <v>673</v>
      </c>
      <c r="M386" s="709"/>
      <c r="N386" s="709"/>
      <c r="O386" s="718"/>
      <c r="P386" s="717" t="s">
        <v>674</v>
      </c>
      <c r="Q386" s="709"/>
      <c r="R386" s="709"/>
      <c r="S386" s="709"/>
      <c r="T386" s="673"/>
      <c r="U386" s="683"/>
      <c r="V386" s="683"/>
      <c r="W386" s="225"/>
      <c r="X386" s="226"/>
      <c r="Y386" s="226"/>
      <c r="Z386" s="222"/>
      <c r="AA386" s="223"/>
      <c r="AB386" s="224"/>
      <c r="AC386" s="222"/>
      <c r="AD386" s="223"/>
      <c r="AE386" s="223"/>
      <c r="AF386" s="223"/>
      <c r="AG386" s="223"/>
      <c r="AH386" s="224"/>
      <c r="AI386" s="703" t="s">
        <v>675</v>
      </c>
      <c r="AJ386" s="704"/>
      <c r="AK386" s="704"/>
      <c r="AL386" s="704"/>
      <c r="AM386" s="704"/>
      <c r="AN386" s="704"/>
      <c r="AO386" s="331"/>
    </row>
    <row r="387" spans="1:41" s="327" customFormat="1" ht="12.75">
      <c r="A387" s="255" t="s">
        <v>1676</v>
      </c>
      <c r="B387" s="207" t="s">
        <v>676</v>
      </c>
      <c r="C387" s="250" t="s">
        <v>677</v>
      </c>
      <c r="D387" s="270"/>
      <c r="E387" s="270"/>
      <c r="F387" s="270"/>
      <c r="G387" s="270"/>
      <c r="H387" s="272"/>
      <c r="I387" s="697" t="s">
        <v>1475</v>
      </c>
      <c r="J387" s="697"/>
      <c r="K387" s="698"/>
      <c r="L387" s="709" t="s">
        <v>678</v>
      </c>
      <c r="M387" s="709"/>
      <c r="N387" s="709"/>
      <c r="O387" s="718"/>
      <c r="P387" s="717" t="s">
        <v>658</v>
      </c>
      <c r="Q387" s="709"/>
      <c r="R387" s="709"/>
      <c r="S387" s="709"/>
      <c r="T387" s="667" t="s">
        <v>679</v>
      </c>
      <c r="U387" s="668"/>
      <c r="V387" s="668"/>
      <c r="W387" s="667" t="s">
        <v>1594</v>
      </c>
      <c r="X387" s="668"/>
      <c r="Y387" s="668"/>
      <c r="Z387" s="696">
        <v>140</v>
      </c>
      <c r="AA387" s="697"/>
      <c r="AB387" s="698"/>
      <c r="AC387" s="696" t="s">
        <v>680</v>
      </c>
      <c r="AD387" s="697"/>
      <c r="AE387" s="697"/>
      <c r="AF387" s="697"/>
      <c r="AG387" s="697"/>
      <c r="AH387" s="698"/>
      <c r="AI387" s="717" t="s">
        <v>661</v>
      </c>
      <c r="AJ387" s="709"/>
      <c r="AK387" s="709"/>
      <c r="AL387" s="709"/>
      <c r="AM387" s="709"/>
      <c r="AN387" s="718"/>
      <c r="AO387" s="336">
        <v>75654</v>
      </c>
    </row>
    <row r="388" spans="1:41" s="327" customFormat="1" ht="12.75">
      <c r="A388" s="255"/>
      <c r="B388" s="250"/>
      <c r="C388" s="250" t="s">
        <v>668</v>
      </c>
      <c r="D388" s="270"/>
      <c r="E388" s="270"/>
      <c r="F388" s="270"/>
      <c r="G388" s="270"/>
      <c r="H388" s="272"/>
      <c r="I388" s="235"/>
      <c r="J388" s="235"/>
      <c r="K388" s="256"/>
      <c r="L388" s="709" t="s">
        <v>681</v>
      </c>
      <c r="M388" s="709"/>
      <c r="N388" s="709"/>
      <c r="O388" s="718"/>
      <c r="P388" s="717" t="s">
        <v>663</v>
      </c>
      <c r="Q388" s="709"/>
      <c r="R388" s="709"/>
      <c r="S388" s="709"/>
      <c r="T388" s="673"/>
      <c r="U388" s="683"/>
      <c r="V388" s="683"/>
      <c r="W388" s="254"/>
      <c r="X388" s="252"/>
      <c r="Y388" s="252"/>
      <c r="Z388" s="255"/>
      <c r="AA388" s="235"/>
      <c r="AB388" s="256"/>
      <c r="AC388" s="255"/>
      <c r="AD388" s="235"/>
      <c r="AE388" s="235"/>
      <c r="AF388" s="235"/>
      <c r="AG388" s="235"/>
      <c r="AH388" s="256"/>
      <c r="AI388" s="717" t="s">
        <v>667</v>
      </c>
      <c r="AJ388" s="709"/>
      <c r="AK388" s="709"/>
      <c r="AL388" s="709"/>
      <c r="AM388" s="709"/>
      <c r="AN388" s="718"/>
      <c r="AO388" s="330"/>
    </row>
    <row r="389" spans="1:41" s="327" customFormat="1" ht="12.75">
      <c r="A389" s="255"/>
      <c r="B389" s="250"/>
      <c r="C389" s="250"/>
      <c r="D389" s="270"/>
      <c r="E389" s="270"/>
      <c r="F389" s="270"/>
      <c r="G389" s="270"/>
      <c r="H389" s="272"/>
      <c r="I389" s="235"/>
      <c r="J389" s="235"/>
      <c r="K389" s="256"/>
      <c r="L389" s="709" t="s">
        <v>682</v>
      </c>
      <c r="M389" s="709"/>
      <c r="N389" s="709"/>
      <c r="O389" s="718"/>
      <c r="P389" s="717" t="s">
        <v>670</v>
      </c>
      <c r="Q389" s="709"/>
      <c r="R389" s="709"/>
      <c r="S389" s="709"/>
      <c r="T389" s="667" t="s">
        <v>683</v>
      </c>
      <c r="U389" s="668"/>
      <c r="V389" s="668"/>
      <c r="W389" s="254"/>
      <c r="X389" s="252"/>
      <c r="Y389" s="252"/>
      <c r="Z389" s="255"/>
      <c r="AA389" s="235"/>
      <c r="AB389" s="256"/>
      <c r="AC389" s="255"/>
      <c r="AD389" s="235"/>
      <c r="AE389" s="235"/>
      <c r="AF389" s="235"/>
      <c r="AG389" s="235"/>
      <c r="AH389" s="256"/>
      <c r="AI389" s="699" t="s">
        <v>672</v>
      </c>
      <c r="AJ389" s="677"/>
      <c r="AK389" s="677"/>
      <c r="AL389" s="677"/>
      <c r="AM389" s="677"/>
      <c r="AN389" s="678"/>
      <c r="AO389" s="330"/>
    </row>
    <row r="390" spans="1:41" s="327" customFormat="1" ht="12.75">
      <c r="A390" s="255"/>
      <c r="B390" s="196"/>
      <c r="C390" s="250"/>
      <c r="D390" s="270"/>
      <c r="E390" s="270"/>
      <c r="F390" s="270"/>
      <c r="G390" s="270"/>
      <c r="H390" s="272"/>
      <c r="I390" s="223"/>
      <c r="J390" s="223"/>
      <c r="K390" s="224"/>
      <c r="L390" s="709" t="s">
        <v>684</v>
      </c>
      <c r="M390" s="709"/>
      <c r="N390" s="709"/>
      <c r="O390" s="718"/>
      <c r="P390" s="717" t="s">
        <v>674</v>
      </c>
      <c r="Q390" s="709"/>
      <c r="R390" s="709"/>
      <c r="S390" s="709"/>
      <c r="T390" s="673"/>
      <c r="U390" s="683"/>
      <c r="V390" s="683"/>
      <c r="W390" s="225"/>
      <c r="X390" s="226"/>
      <c r="Y390" s="226"/>
      <c r="Z390" s="222"/>
      <c r="AA390" s="223"/>
      <c r="AB390" s="224"/>
      <c r="AC390" s="222"/>
      <c r="AD390" s="223"/>
      <c r="AE390" s="223"/>
      <c r="AF390" s="223"/>
      <c r="AG390" s="223"/>
      <c r="AH390" s="224"/>
      <c r="AI390" s="703" t="s">
        <v>675</v>
      </c>
      <c r="AJ390" s="704"/>
      <c r="AK390" s="704"/>
      <c r="AL390" s="704"/>
      <c r="AM390" s="704"/>
      <c r="AN390" s="705"/>
      <c r="AO390" s="331"/>
    </row>
    <row r="391" spans="1:41" s="327" customFormat="1" ht="12.75">
      <c r="A391" s="358" t="s">
        <v>1676</v>
      </c>
      <c r="B391" s="207" t="s">
        <v>685</v>
      </c>
      <c r="C391" s="207" t="s">
        <v>689</v>
      </c>
      <c r="D391" s="268"/>
      <c r="E391" s="268"/>
      <c r="F391" s="268"/>
      <c r="G391" s="268"/>
      <c r="H391" s="269"/>
      <c r="I391" s="697" t="s">
        <v>1475</v>
      </c>
      <c r="J391" s="697"/>
      <c r="K391" s="698"/>
      <c r="L391" s="697" t="s">
        <v>690</v>
      </c>
      <c r="M391" s="697"/>
      <c r="N391" s="697"/>
      <c r="O391" s="698"/>
      <c r="P391" s="696" t="s">
        <v>658</v>
      </c>
      <c r="Q391" s="697"/>
      <c r="R391" s="697"/>
      <c r="S391" s="697"/>
      <c r="T391" s="667" t="s">
        <v>691</v>
      </c>
      <c r="U391" s="668"/>
      <c r="V391" s="669"/>
      <c r="W391" s="667" t="s">
        <v>1594</v>
      </c>
      <c r="X391" s="668"/>
      <c r="Y391" s="669"/>
      <c r="Z391" s="696">
        <v>200</v>
      </c>
      <c r="AA391" s="697"/>
      <c r="AB391" s="698"/>
      <c r="AC391" s="696" t="s">
        <v>692</v>
      </c>
      <c r="AD391" s="697"/>
      <c r="AE391" s="697"/>
      <c r="AF391" s="697"/>
      <c r="AG391" s="697"/>
      <c r="AH391" s="698"/>
      <c r="AI391" s="697" t="s">
        <v>661</v>
      </c>
      <c r="AJ391" s="697"/>
      <c r="AK391" s="697"/>
      <c r="AL391" s="697"/>
      <c r="AM391" s="697"/>
      <c r="AN391" s="698"/>
      <c r="AO391" s="336">
        <v>91212</v>
      </c>
    </row>
    <row r="392" spans="1:41" s="327" customFormat="1" ht="12.75">
      <c r="A392" s="255"/>
      <c r="B392" s="250"/>
      <c r="C392" s="250" t="s">
        <v>668</v>
      </c>
      <c r="D392" s="270"/>
      <c r="E392" s="270"/>
      <c r="F392" s="270"/>
      <c r="G392" s="270"/>
      <c r="H392" s="272"/>
      <c r="I392" s="235"/>
      <c r="J392" s="235"/>
      <c r="K392" s="256"/>
      <c r="L392" s="709" t="s">
        <v>693</v>
      </c>
      <c r="M392" s="709"/>
      <c r="N392" s="709"/>
      <c r="O392" s="718"/>
      <c r="P392" s="717" t="s">
        <v>663</v>
      </c>
      <c r="Q392" s="709"/>
      <c r="R392" s="709"/>
      <c r="S392" s="709"/>
      <c r="T392" s="715"/>
      <c r="U392" s="716"/>
      <c r="V392" s="710"/>
      <c r="W392" s="254"/>
      <c r="X392" s="252"/>
      <c r="Y392" s="253"/>
      <c r="Z392" s="255"/>
      <c r="AA392" s="235"/>
      <c r="AB392" s="256"/>
      <c r="AC392" s="255"/>
      <c r="AD392" s="235"/>
      <c r="AE392" s="235"/>
      <c r="AF392" s="235"/>
      <c r="AG392" s="235"/>
      <c r="AH392" s="256"/>
      <c r="AI392" s="709" t="s">
        <v>667</v>
      </c>
      <c r="AJ392" s="709"/>
      <c r="AK392" s="709"/>
      <c r="AL392" s="709"/>
      <c r="AM392" s="709"/>
      <c r="AN392" s="718"/>
      <c r="AO392" s="330"/>
    </row>
    <row r="393" spans="1:41" s="327" customFormat="1" ht="12.75">
      <c r="A393" s="255"/>
      <c r="B393" s="250"/>
      <c r="C393" s="250"/>
      <c r="D393" s="270"/>
      <c r="E393" s="270"/>
      <c r="F393" s="270"/>
      <c r="G393" s="270"/>
      <c r="H393" s="272"/>
      <c r="I393" s="235"/>
      <c r="J393" s="235"/>
      <c r="K393" s="256"/>
      <c r="L393" s="709" t="s">
        <v>694</v>
      </c>
      <c r="M393" s="709"/>
      <c r="N393" s="709"/>
      <c r="O393" s="718"/>
      <c r="P393" s="717" t="s">
        <v>670</v>
      </c>
      <c r="Q393" s="709"/>
      <c r="R393" s="709"/>
      <c r="S393" s="709"/>
      <c r="T393" s="667" t="s">
        <v>683</v>
      </c>
      <c r="U393" s="668"/>
      <c r="V393" s="669"/>
      <c r="W393" s="254"/>
      <c r="X393" s="252"/>
      <c r="Y393" s="253"/>
      <c r="Z393" s="255"/>
      <c r="AA393" s="235"/>
      <c r="AB393" s="256"/>
      <c r="AC393" s="255"/>
      <c r="AD393" s="235"/>
      <c r="AE393" s="235"/>
      <c r="AF393" s="235"/>
      <c r="AG393" s="235"/>
      <c r="AH393" s="256"/>
      <c r="AI393" s="677" t="s">
        <v>672</v>
      </c>
      <c r="AJ393" s="677"/>
      <c r="AK393" s="677"/>
      <c r="AL393" s="677"/>
      <c r="AM393" s="677"/>
      <c r="AN393" s="678"/>
      <c r="AO393" s="330"/>
    </row>
    <row r="394" spans="1:41" s="327" customFormat="1" ht="12.75">
      <c r="A394" s="222"/>
      <c r="B394" s="196"/>
      <c r="C394" s="335"/>
      <c r="D394" s="271"/>
      <c r="E394" s="271"/>
      <c r="F394" s="271"/>
      <c r="G394" s="271"/>
      <c r="H394" s="273"/>
      <c r="I394" s="223"/>
      <c r="J394" s="223"/>
      <c r="K394" s="224"/>
      <c r="L394" s="709" t="s">
        <v>695</v>
      </c>
      <c r="M394" s="709"/>
      <c r="N394" s="709"/>
      <c r="O394" s="718"/>
      <c r="P394" s="717" t="s">
        <v>674</v>
      </c>
      <c r="Q394" s="709"/>
      <c r="R394" s="709"/>
      <c r="S394" s="709"/>
      <c r="T394" s="673"/>
      <c r="U394" s="683"/>
      <c r="V394" s="684"/>
      <c r="W394" s="225"/>
      <c r="X394" s="226"/>
      <c r="Y394" s="227"/>
      <c r="Z394" s="222"/>
      <c r="AA394" s="223"/>
      <c r="AB394" s="224"/>
      <c r="AC394" s="222"/>
      <c r="AD394" s="223"/>
      <c r="AE394" s="223"/>
      <c r="AF394" s="223"/>
      <c r="AG394" s="223"/>
      <c r="AH394" s="224"/>
      <c r="AI394" s="704" t="s">
        <v>675</v>
      </c>
      <c r="AJ394" s="704"/>
      <c r="AK394" s="704"/>
      <c r="AL394" s="704"/>
      <c r="AM394" s="704"/>
      <c r="AN394" s="705"/>
      <c r="AO394" s="331"/>
    </row>
    <row r="395" spans="1:41" s="327" customFormat="1" ht="12.75">
      <c r="A395" s="361" t="s">
        <v>1676</v>
      </c>
      <c r="B395" s="206"/>
      <c r="C395" s="197" t="s">
        <v>355</v>
      </c>
      <c r="D395" s="265"/>
      <c r="E395" s="265"/>
      <c r="F395" s="265"/>
      <c r="G395" s="265"/>
      <c r="H395" s="265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3"/>
      <c r="U395" s="203"/>
      <c r="V395" s="203"/>
      <c r="W395" s="203"/>
      <c r="X395" s="203"/>
      <c r="Y395" s="203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2"/>
      <c r="AO395" s="649">
        <v>148698</v>
      </c>
    </row>
    <row r="396" spans="1:41" s="327" customFormat="1" ht="12.75">
      <c r="A396" s="361" t="s">
        <v>1676</v>
      </c>
      <c r="B396" s="206"/>
      <c r="C396" s="197" t="s">
        <v>356</v>
      </c>
      <c r="D396" s="265"/>
      <c r="E396" s="265"/>
      <c r="F396" s="265"/>
      <c r="G396" s="265"/>
      <c r="H396" s="265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3"/>
      <c r="U396" s="203"/>
      <c r="V396" s="203"/>
      <c r="W396" s="203"/>
      <c r="X396" s="203"/>
      <c r="Y396" s="203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2"/>
      <c r="AO396" s="649">
        <v>65978</v>
      </c>
    </row>
    <row r="397" spans="1:41" s="327" customFormat="1" ht="12.75">
      <c r="A397" s="361" t="s">
        <v>1676</v>
      </c>
      <c r="B397" s="206"/>
      <c r="C397" s="197" t="s">
        <v>357</v>
      </c>
      <c r="D397" s="265"/>
      <c r="E397" s="265"/>
      <c r="F397" s="265"/>
      <c r="G397" s="265"/>
      <c r="H397" s="265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3"/>
      <c r="U397" s="203"/>
      <c r="V397" s="203"/>
      <c r="W397" s="203"/>
      <c r="X397" s="203"/>
      <c r="Y397" s="203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2"/>
      <c r="AO397" s="649">
        <v>77368</v>
      </c>
    </row>
    <row r="398" spans="1:41" s="327" customFormat="1" ht="12.75">
      <c r="A398" s="361" t="s">
        <v>1676</v>
      </c>
      <c r="B398" s="206"/>
      <c r="C398" s="197" t="s">
        <v>358</v>
      </c>
      <c r="D398" s="265"/>
      <c r="E398" s="265"/>
      <c r="F398" s="265"/>
      <c r="G398" s="265"/>
      <c r="H398" s="265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3"/>
      <c r="U398" s="203"/>
      <c r="V398" s="203"/>
      <c r="W398" s="203"/>
      <c r="X398" s="203"/>
      <c r="Y398" s="203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2"/>
      <c r="AO398" s="649">
        <v>2840</v>
      </c>
    </row>
    <row r="399" spans="1:41" s="327" customFormat="1" ht="12.75">
      <c r="A399" s="361" t="s">
        <v>1676</v>
      </c>
      <c r="B399" s="206"/>
      <c r="C399" s="197" t="s">
        <v>366</v>
      </c>
      <c r="D399" s="265"/>
      <c r="E399" s="265"/>
      <c r="F399" s="265"/>
      <c r="G399" s="265"/>
      <c r="H399" s="265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3"/>
      <c r="U399" s="203"/>
      <c r="V399" s="203"/>
      <c r="W399" s="203"/>
      <c r="X399" s="203"/>
      <c r="Y399" s="203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2"/>
      <c r="AO399" s="649">
        <v>11990</v>
      </c>
    </row>
    <row r="400" spans="1:41" s="327" customFormat="1" ht="12.75">
      <c r="A400" s="361" t="s">
        <v>1676</v>
      </c>
      <c r="B400" s="206"/>
      <c r="C400" s="197" t="s">
        <v>367</v>
      </c>
      <c r="D400" s="265"/>
      <c r="E400" s="265"/>
      <c r="F400" s="265"/>
      <c r="G400" s="265"/>
      <c r="H400" s="265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3"/>
      <c r="U400" s="203"/>
      <c r="V400" s="203"/>
      <c r="W400" s="203"/>
      <c r="X400" s="203"/>
      <c r="Y400" s="203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2"/>
      <c r="AO400" s="649">
        <v>3200</v>
      </c>
    </row>
    <row r="401" spans="1:41" s="327" customFormat="1" ht="12.75">
      <c r="A401" s="361" t="s">
        <v>1676</v>
      </c>
      <c r="B401" s="206"/>
      <c r="C401" s="197" t="s">
        <v>368</v>
      </c>
      <c r="D401" s="265"/>
      <c r="E401" s="265"/>
      <c r="F401" s="265"/>
      <c r="G401" s="265"/>
      <c r="H401" s="265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3"/>
      <c r="U401" s="203"/>
      <c r="V401" s="203"/>
      <c r="W401" s="203"/>
      <c r="X401" s="203"/>
      <c r="Y401" s="203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2"/>
      <c r="AO401" s="649">
        <v>40658</v>
      </c>
    </row>
    <row r="402" spans="1:41" s="327" customFormat="1" ht="12.75">
      <c r="A402" s="361" t="s">
        <v>1676</v>
      </c>
      <c r="B402" s="206"/>
      <c r="C402" s="197" t="s">
        <v>369</v>
      </c>
      <c r="D402" s="265"/>
      <c r="E402" s="265"/>
      <c r="F402" s="265"/>
      <c r="G402" s="265"/>
      <c r="H402" s="265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3"/>
      <c r="U402" s="203"/>
      <c r="V402" s="203"/>
      <c r="W402" s="203"/>
      <c r="X402" s="203"/>
      <c r="Y402" s="203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2"/>
      <c r="AO402" s="649">
        <v>19424</v>
      </c>
    </row>
    <row r="403" spans="1:41" s="327" customFormat="1" ht="12.75">
      <c r="A403" s="361" t="s">
        <v>1676</v>
      </c>
      <c r="B403" s="206"/>
      <c r="C403" s="197" t="s">
        <v>370</v>
      </c>
      <c r="D403" s="265"/>
      <c r="E403" s="265"/>
      <c r="F403" s="265"/>
      <c r="G403" s="265"/>
      <c r="H403" s="265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3"/>
      <c r="U403" s="203"/>
      <c r="V403" s="203"/>
      <c r="W403" s="203"/>
      <c r="X403" s="203"/>
      <c r="Y403" s="203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2"/>
      <c r="AO403" s="649">
        <v>2600</v>
      </c>
    </row>
    <row r="404" spans="1:41" s="319" customFormat="1" ht="15.75">
      <c r="A404" s="374"/>
      <c r="B404" s="205" t="s">
        <v>931</v>
      </c>
      <c r="C404" s="334"/>
      <c r="D404" s="334"/>
      <c r="E404" s="334"/>
      <c r="F404" s="334"/>
      <c r="G404" s="334"/>
      <c r="H404" s="334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323"/>
    </row>
    <row r="405" spans="1:41" ht="11.25" customHeight="1">
      <c r="A405" s="359"/>
      <c r="B405" s="650" t="s">
        <v>1596</v>
      </c>
      <c r="C405" s="754" t="s">
        <v>1598</v>
      </c>
      <c r="D405" s="755"/>
      <c r="E405" s="755"/>
      <c r="F405" s="755"/>
      <c r="G405" s="755"/>
      <c r="H405" s="755"/>
      <c r="I405" s="711" t="s">
        <v>640</v>
      </c>
      <c r="J405" s="712"/>
      <c r="K405" s="712"/>
      <c r="L405" s="713"/>
      <c r="M405" s="711" t="s">
        <v>932</v>
      </c>
      <c r="N405" s="712"/>
      <c r="O405" s="712"/>
      <c r="P405" s="713"/>
      <c r="Q405" s="711" t="s">
        <v>1552</v>
      </c>
      <c r="R405" s="712"/>
      <c r="S405" s="713"/>
      <c r="T405" s="712" t="s">
        <v>933</v>
      </c>
      <c r="U405" s="712"/>
      <c r="V405" s="712"/>
      <c r="W405" s="713"/>
      <c r="X405" s="739" t="s">
        <v>934</v>
      </c>
      <c r="Y405" s="739"/>
      <c r="Z405" s="739"/>
      <c r="AA405" s="739"/>
      <c r="AB405" s="739"/>
      <c r="AC405" s="739"/>
      <c r="AD405" s="739"/>
      <c r="AE405" s="739"/>
      <c r="AF405" s="729"/>
      <c r="AG405" s="711" t="s">
        <v>935</v>
      </c>
      <c r="AH405" s="712"/>
      <c r="AI405" s="712"/>
      <c r="AJ405" s="712"/>
      <c r="AK405" s="713"/>
      <c r="AL405" s="712" t="s">
        <v>1453</v>
      </c>
      <c r="AM405" s="712"/>
      <c r="AN405" s="713"/>
      <c r="AO405" s="713" t="s">
        <v>1578</v>
      </c>
    </row>
    <row r="406" spans="1:41" ht="11.25" customHeight="1">
      <c r="A406" s="360"/>
      <c r="B406" s="651"/>
      <c r="C406" s="756"/>
      <c r="D406" s="757"/>
      <c r="E406" s="757"/>
      <c r="F406" s="757"/>
      <c r="G406" s="757"/>
      <c r="H406" s="757"/>
      <c r="I406" s="714" t="s">
        <v>936</v>
      </c>
      <c r="J406" s="700"/>
      <c r="K406" s="700"/>
      <c r="L406" s="701"/>
      <c r="M406" s="714"/>
      <c r="N406" s="700"/>
      <c r="O406" s="700"/>
      <c r="P406" s="701"/>
      <c r="Q406" s="714" t="s">
        <v>937</v>
      </c>
      <c r="R406" s="700"/>
      <c r="S406" s="701"/>
      <c r="T406" s="700"/>
      <c r="U406" s="700"/>
      <c r="V406" s="700"/>
      <c r="W406" s="701"/>
      <c r="X406" s="739" t="s">
        <v>938</v>
      </c>
      <c r="Y406" s="739"/>
      <c r="Z406" s="739"/>
      <c r="AA406" s="739" t="s">
        <v>939</v>
      </c>
      <c r="AB406" s="739"/>
      <c r="AC406" s="739"/>
      <c r="AD406" s="739" t="s">
        <v>940</v>
      </c>
      <c r="AE406" s="739"/>
      <c r="AF406" s="729"/>
      <c r="AG406" s="714" t="s">
        <v>790</v>
      </c>
      <c r="AH406" s="700"/>
      <c r="AI406" s="700"/>
      <c r="AJ406" s="700"/>
      <c r="AK406" s="701"/>
      <c r="AL406" s="700" t="s">
        <v>1245</v>
      </c>
      <c r="AM406" s="700"/>
      <c r="AN406" s="701"/>
      <c r="AO406" s="701"/>
    </row>
    <row r="407" spans="1:41" ht="11.25">
      <c r="A407" s="200"/>
      <c r="B407" s="197" t="s">
        <v>941</v>
      </c>
      <c r="C407" s="197" t="s">
        <v>942</v>
      </c>
      <c r="D407" s="198"/>
      <c r="E407" s="198"/>
      <c r="F407" s="198"/>
      <c r="G407" s="198"/>
      <c r="H407" s="199"/>
      <c r="I407" s="703" t="s">
        <v>943</v>
      </c>
      <c r="J407" s="704"/>
      <c r="K407" s="704"/>
      <c r="L407" s="705"/>
      <c r="M407" s="717" t="s">
        <v>944</v>
      </c>
      <c r="N407" s="709"/>
      <c r="O407" s="709"/>
      <c r="P407" s="718"/>
      <c r="Q407" s="703" t="s">
        <v>945</v>
      </c>
      <c r="R407" s="704"/>
      <c r="S407" s="705"/>
      <c r="T407" s="706" t="s">
        <v>1004</v>
      </c>
      <c r="U407" s="706"/>
      <c r="V407" s="706"/>
      <c r="W407" s="706"/>
      <c r="X407" s="717">
        <v>250</v>
      </c>
      <c r="Y407" s="709"/>
      <c r="Z407" s="718"/>
      <c r="AA407" s="717" t="s">
        <v>21</v>
      </c>
      <c r="AB407" s="709"/>
      <c r="AC407" s="718"/>
      <c r="AD407" s="717">
        <v>29</v>
      </c>
      <c r="AE407" s="709"/>
      <c r="AF407" s="718"/>
      <c r="AG407" s="715" t="s">
        <v>1006</v>
      </c>
      <c r="AH407" s="716"/>
      <c r="AI407" s="716"/>
      <c r="AJ407" s="716"/>
      <c r="AK407" s="710"/>
      <c r="AL407" s="717">
        <v>0.25</v>
      </c>
      <c r="AM407" s="709"/>
      <c r="AN407" s="718"/>
      <c r="AO407" s="336">
        <v>4450</v>
      </c>
    </row>
    <row r="408" spans="1:41" ht="11.25">
      <c r="A408" s="200"/>
      <c r="B408" s="197"/>
      <c r="C408" s="586" t="s">
        <v>522</v>
      </c>
      <c r="D408" s="198"/>
      <c r="E408" s="198"/>
      <c r="F408" s="198"/>
      <c r="G408" s="198"/>
      <c r="H408" s="199"/>
      <c r="I408" s="703" t="s">
        <v>20</v>
      </c>
      <c r="J408" s="704"/>
      <c r="K408" s="704"/>
      <c r="L408" s="705"/>
      <c r="M408" s="717" t="s">
        <v>944</v>
      </c>
      <c r="N408" s="709"/>
      <c r="O408" s="709"/>
      <c r="P408" s="718"/>
      <c r="Q408" s="703" t="s">
        <v>945</v>
      </c>
      <c r="R408" s="704"/>
      <c r="S408" s="705"/>
      <c r="T408" s="706" t="s">
        <v>1004</v>
      </c>
      <c r="U408" s="706"/>
      <c r="V408" s="706"/>
      <c r="W408" s="706"/>
      <c r="X408" s="717">
        <v>250</v>
      </c>
      <c r="Y408" s="709"/>
      <c r="Z408" s="718"/>
      <c r="AA408" s="717" t="s">
        <v>21</v>
      </c>
      <c r="AB408" s="709"/>
      <c r="AC408" s="718"/>
      <c r="AD408" s="717">
        <v>29</v>
      </c>
      <c r="AE408" s="709"/>
      <c r="AF408" s="718"/>
      <c r="AG408" s="715" t="s">
        <v>1006</v>
      </c>
      <c r="AH408" s="716"/>
      <c r="AI408" s="716"/>
      <c r="AJ408" s="716"/>
      <c r="AK408" s="710"/>
      <c r="AL408" s="717">
        <v>0.3</v>
      </c>
      <c r="AM408" s="709"/>
      <c r="AN408" s="718"/>
      <c r="AO408" s="336">
        <v>5100</v>
      </c>
    </row>
    <row r="409" spans="1:41" ht="11.25">
      <c r="A409" s="238"/>
      <c r="B409" s="257" t="s">
        <v>1007</v>
      </c>
      <c r="C409" s="197" t="s">
        <v>1008</v>
      </c>
      <c r="D409" s="198"/>
      <c r="E409" s="198"/>
      <c r="F409" s="198"/>
      <c r="G409" s="198"/>
      <c r="H409" s="199"/>
      <c r="I409" s="703" t="s">
        <v>943</v>
      </c>
      <c r="J409" s="704"/>
      <c r="K409" s="704"/>
      <c r="L409" s="705"/>
      <c r="M409" s="717" t="s">
        <v>944</v>
      </c>
      <c r="N409" s="709"/>
      <c r="O409" s="709"/>
      <c r="P409" s="718"/>
      <c r="Q409" s="703" t="s">
        <v>945</v>
      </c>
      <c r="R409" s="704"/>
      <c r="S409" s="705"/>
      <c r="T409" s="706" t="s">
        <v>1004</v>
      </c>
      <c r="U409" s="706"/>
      <c r="V409" s="706"/>
      <c r="W409" s="706"/>
      <c r="X409" s="717">
        <v>210</v>
      </c>
      <c r="Y409" s="709"/>
      <c r="Z409" s="718"/>
      <c r="AA409" s="717" t="s">
        <v>21</v>
      </c>
      <c r="AB409" s="709"/>
      <c r="AC409" s="718"/>
      <c r="AD409" s="717">
        <v>25</v>
      </c>
      <c r="AE409" s="709"/>
      <c r="AF409" s="718"/>
      <c r="AG409" s="715" t="s">
        <v>1006</v>
      </c>
      <c r="AH409" s="716"/>
      <c r="AI409" s="716"/>
      <c r="AJ409" s="716"/>
      <c r="AK409" s="710"/>
      <c r="AL409" s="717">
        <v>0.23</v>
      </c>
      <c r="AM409" s="709"/>
      <c r="AN409" s="718"/>
      <c r="AO409" s="336">
        <v>4400</v>
      </c>
    </row>
    <row r="410" spans="1:41" ht="11.25">
      <c r="A410" s="200"/>
      <c r="B410" s="197"/>
      <c r="C410" s="586" t="s">
        <v>525</v>
      </c>
      <c r="D410" s="198"/>
      <c r="E410" s="198"/>
      <c r="F410" s="198"/>
      <c r="G410" s="198"/>
      <c r="H410" s="199"/>
      <c r="I410" s="703"/>
      <c r="J410" s="704"/>
      <c r="K410" s="704"/>
      <c r="L410" s="705"/>
      <c r="M410" s="717"/>
      <c r="N410" s="709"/>
      <c r="O410" s="709"/>
      <c r="P410" s="718"/>
      <c r="Q410" s="703"/>
      <c r="R410" s="704"/>
      <c r="S410" s="705"/>
      <c r="T410" s="706"/>
      <c r="U410" s="706"/>
      <c r="V410" s="706"/>
      <c r="W410" s="706"/>
      <c r="X410" s="717"/>
      <c r="Y410" s="709"/>
      <c r="Z410" s="718"/>
      <c r="AA410" s="717"/>
      <c r="AB410" s="709"/>
      <c r="AC410" s="718"/>
      <c r="AD410" s="717"/>
      <c r="AE410" s="709"/>
      <c r="AF410" s="718"/>
      <c r="AG410" s="715"/>
      <c r="AH410" s="716"/>
      <c r="AI410" s="716"/>
      <c r="AJ410" s="716"/>
      <c r="AK410" s="710"/>
      <c r="AL410" s="717"/>
      <c r="AM410" s="709"/>
      <c r="AN410" s="718"/>
      <c r="AO410" s="336">
        <v>5200</v>
      </c>
    </row>
    <row r="411" spans="1:41" ht="11.25">
      <c r="A411" s="200"/>
      <c r="B411" s="197"/>
      <c r="C411" s="586" t="s">
        <v>523</v>
      </c>
      <c r="D411" s="198"/>
      <c r="E411" s="198"/>
      <c r="F411" s="198"/>
      <c r="G411" s="198"/>
      <c r="H411" s="199"/>
      <c r="I411" s="703"/>
      <c r="J411" s="704"/>
      <c r="K411" s="704"/>
      <c r="L411" s="705"/>
      <c r="M411" s="717"/>
      <c r="N411" s="709"/>
      <c r="O411" s="709"/>
      <c r="P411" s="718"/>
      <c r="Q411" s="703"/>
      <c r="R411" s="704"/>
      <c r="S411" s="705"/>
      <c r="T411" s="706"/>
      <c r="U411" s="706"/>
      <c r="V411" s="706"/>
      <c r="W411" s="706"/>
      <c r="X411" s="717"/>
      <c r="Y411" s="709"/>
      <c r="Z411" s="718"/>
      <c r="AA411" s="717"/>
      <c r="AB411" s="709"/>
      <c r="AC411" s="718"/>
      <c r="AD411" s="717"/>
      <c r="AE411" s="709"/>
      <c r="AF411" s="718"/>
      <c r="AG411" s="715"/>
      <c r="AH411" s="716"/>
      <c r="AI411" s="716"/>
      <c r="AJ411" s="716"/>
      <c r="AK411" s="710"/>
      <c r="AL411" s="717"/>
      <c r="AM411" s="709"/>
      <c r="AN411" s="718"/>
      <c r="AO411" s="336">
        <v>5600</v>
      </c>
    </row>
    <row r="412" spans="1:41" ht="11.25">
      <c r="A412" s="238"/>
      <c r="B412" s="257"/>
      <c r="C412" s="586" t="s">
        <v>524</v>
      </c>
      <c r="D412" s="198"/>
      <c r="E412" s="198"/>
      <c r="F412" s="198"/>
      <c r="G412" s="198"/>
      <c r="H412" s="199"/>
      <c r="I412" s="703" t="s">
        <v>1011</v>
      </c>
      <c r="J412" s="704"/>
      <c r="K412" s="704"/>
      <c r="L412" s="705"/>
      <c r="M412" s="717" t="s">
        <v>944</v>
      </c>
      <c r="N412" s="709"/>
      <c r="O412" s="709"/>
      <c r="P412" s="718"/>
      <c r="Q412" s="703" t="s">
        <v>945</v>
      </c>
      <c r="R412" s="704"/>
      <c r="S412" s="705"/>
      <c r="T412" s="706" t="s">
        <v>1012</v>
      </c>
      <c r="U412" s="706"/>
      <c r="V412" s="706"/>
      <c r="W412" s="706"/>
      <c r="X412" s="717">
        <v>240</v>
      </c>
      <c r="Y412" s="709"/>
      <c r="Z412" s="718"/>
      <c r="AA412" s="717" t="s">
        <v>1005</v>
      </c>
      <c r="AB412" s="709"/>
      <c r="AC412" s="718"/>
      <c r="AD412" s="717">
        <v>25</v>
      </c>
      <c r="AE412" s="709"/>
      <c r="AF412" s="718"/>
      <c r="AG412" s="715" t="s">
        <v>1006</v>
      </c>
      <c r="AH412" s="716"/>
      <c r="AI412" s="716"/>
      <c r="AJ412" s="716"/>
      <c r="AK412" s="710"/>
      <c r="AL412" s="717">
        <v>0.27</v>
      </c>
      <c r="AM412" s="709"/>
      <c r="AN412" s="718"/>
      <c r="AO412" s="336">
        <v>5500</v>
      </c>
    </row>
    <row r="413" spans="1:41" ht="11.25">
      <c r="A413" s="238"/>
      <c r="B413" s="257" t="s">
        <v>1009</v>
      </c>
      <c r="C413" s="197" t="s">
        <v>1010</v>
      </c>
      <c r="D413" s="198"/>
      <c r="E413" s="198"/>
      <c r="F413" s="198"/>
      <c r="G413" s="198"/>
      <c r="H413" s="199"/>
      <c r="I413" s="703" t="s">
        <v>1011</v>
      </c>
      <c r="J413" s="704"/>
      <c r="K413" s="704"/>
      <c r="L413" s="705"/>
      <c r="M413" s="717" t="s">
        <v>944</v>
      </c>
      <c r="N413" s="709"/>
      <c r="O413" s="709"/>
      <c r="P413" s="718"/>
      <c r="Q413" s="703" t="s">
        <v>945</v>
      </c>
      <c r="R413" s="704"/>
      <c r="S413" s="705"/>
      <c r="T413" s="706" t="s">
        <v>1012</v>
      </c>
      <c r="U413" s="706"/>
      <c r="V413" s="706"/>
      <c r="W413" s="706"/>
      <c r="X413" s="717"/>
      <c r="Y413" s="709"/>
      <c r="Z413" s="718"/>
      <c r="AA413" s="717"/>
      <c r="AB413" s="709"/>
      <c r="AC413" s="718"/>
      <c r="AD413" s="717"/>
      <c r="AE413" s="709"/>
      <c r="AF413" s="718"/>
      <c r="AG413" s="715"/>
      <c r="AH413" s="716"/>
      <c r="AI413" s="716"/>
      <c r="AJ413" s="716"/>
      <c r="AK413" s="710"/>
      <c r="AL413" s="717"/>
      <c r="AM413" s="709"/>
      <c r="AN413" s="718"/>
      <c r="AO413" s="336">
        <v>5650</v>
      </c>
    </row>
    <row r="414" spans="1:41" ht="11.25">
      <c r="A414" s="238"/>
      <c r="B414" s="257" t="s">
        <v>1013</v>
      </c>
      <c r="C414" s="197" t="s">
        <v>1014</v>
      </c>
      <c r="D414" s="198"/>
      <c r="E414" s="198"/>
      <c r="F414" s="198"/>
      <c r="G414" s="198"/>
      <c r="H414" s="199"/>
      <c r="I414" s="703" t="s">
        <v>1015</v>
      </c>
      <c r="J414" s="704"/>
      <c r="K414" s="704"/>
      <c r="L414" s="705"/>
      <c r="M414" s="717" t="s">
        <v>944</v>
      </c>
      <c r="N414" s="709"/>
      <c r="O414" s="709"/>
      <c r="P414" s="718"/>
      <c r="Q414" s="703" t="s">
        <v>683</v>
      </c>
      <c r="R414" s="704"/>
      <c r="S414" s="705"/>
      <c r="T414" s="706" t="s">
        <v>1012</v>
      </c>
      <c r="U414" s="706"/>
      <c r="V414" s="706"/>
      <c r="W414" s="706"/>
      <c r="X414" s="717">
        <v>253</v>
      </c>
      <c r="Y414" s="709"/>
      <c r="Z414" s="718"/>
      <c r="AA414" s="717" t="s">
        <v>22</v>
      </c>
      <c r="AB414" s="709"/>
      <c r="AC414" s="718"/>
      <c r="AD414" s="717"/>
      <c r="AE414" s="709"/>
      <c r="AF414" s="718"/>
      <c r="AG414" s="715" t="s">
        <v>23</v>
      </c>
      <c r="AH414" s="716"/>
      <c r="AI414" s="716"/>
      <c r="AJ414" s="716"/>
      <c r="AK414" s="710"/>
      <c r="AL414" s="717">
        <v>0.37</v>
      </c>
      <c r="AM414" s="709"/>
      <c r="AN414" s="718"/>
      <c r="AO414" s="333">
        <v>5800</v>
      </c>
    </row>
    <row r="415" spans="1:41" ht="11.25">
      <c r="A415" s="364"/>
      <c r="B415" s="311"/>
      <c r="C415" s="231"/>
      <c r="D415" s="231"/>
      <c r="E415" s="231"/>
      <c r="F415" s="231"/>
      <c r="G415" s="231"/>
      <c r="H415" s="231"/>
      <c r="I415" s="364"/>
      <c r="J415" s="364"/>
      <c r="K415" s="364"/>
      <c r="L415" s="364"/>
      <c r="M415" s="364"/>
      <c r="N415" s="364"/>
      <c r="O415" s="364"/>
      <c r="P415" s="364"/>
      <c r="Q415" s="364"/>
      <c r="R415" s="364"/>
      <c r="S415" s="364"/>
      <c r="T415" s="364"/>
      <c r="U415" s="364"/>
      <c r="V415" s="364"/>
      <c r="W415" s="364"/>
      <c r="X415" s="364"/>
      <c r="Y415" s="364"/>
      <c r="Z415" s="364"/>
      <c r="AA415" s="364"/>
      <c r="AB415" s="364"/>
      <c r="AC415" s="364"/>
      <c r="AD415" s="364"/>
      <c r="AE415" s="364"/>
      <c r="AF415" s="364"/>
      <c r="AG415" s="383"/>
      <c r="AH415" s="383"/>
      <c r="AI415" s="383"/>
      <c r="AJ415" s="383"/>
      <c r="AK415" s="383"/>
      <c r="AL415" s="364"/>
      <c r="AM415" s="364"/>
      <c r="AN415" s="364"/>
      <c r="AO415" s="345"/>
    </row>
    <row r="416" spans="1:41" s="319" customFormat="1" ht="15" customHeight="1">
      <c r="A416" s="368"/>
      <c r="B416" s="205" t="s">
        <v>727</v>
      </c>
      <c r="C416" s="245"/>
      <c r="D416" s="245"/>
      <c r="E416" s="245"/>
      <c r="F416" s="245"/>
      <c r="G416" s="245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  <c r="Z416" s="245"/>
      <c r="AA416" s="245"/>
      <c r="AB416" s="245"/>
      <c r="AC416" s="245"/>
      <c r="AD416" s="245"/>
      <c r="AE416" s="245"/>
      <c r="AF416" s="245"/>
      <c r="AG416" s="245"/>
      <c r="AH416" s="245"/>
      <c r="AI416" s="245"/>
      <c r="AJ416" s="245"/>
      <c r="AK416" s="245"/>
      <c r="AL416" s="195"/>
      <c r="AM416" s="245"/>
      <c r="AN416" s="245"/>
      <c r="AO416" s="323"/>
    </row>
    <row r="417" spans="1:41" ht="11.25" customHeight="1">
      <c r="A417" s="357"/>
      <c r="B417" s="711" t="s">
        <v>1596</v>
      </c>
      <c r="C417" s="343" t="s">
        <v>1597</v>
      </c>
      <c r="D417" s="293"/>
      <c r="E417" s="293"/>
      <c r="F417" s="293"/>
      <c r="G417" s="293"/>
      <c r="H417" s="293"/>
      <c r="I417" s="293"/>
      <c r="J417" s="293"/>
      <c r="K417" s="293"/>
      <c r="L417" s="293"/>
      <c r="M417" s="293"/>
      <c r="N417" s="293"/>
      <c r="O417" s="293"/>
      <c r="P417" s="293"/>
      <c r="Q417" s="293"/>
      <c r="R417" s="293"/>
      <c r="S417" s="293"/>
      <c r="T417" s="293"/>
      <c r="U417" s="293"/>
      <c r="V417" s="293"/>
      <c r="W417" s="293"/>
      <c r="X417" s="293"/>
      <c r="Y417" s="293"/>
      <c r="Z417" s="344"/>
      <c r="AA417" s="711" t="s">
        <v>1414</v>
      </c>
      <c r="AB417" s="762"/>
      <c r="AC417" s="762"/>
      <c r="AD417" s="762"/>
      <c r="AE417" s="762"/>
      <c r="AF417" s="666" t="s">
        <v>1422</v>
      </c>
      <c r="AG417" s="685"/>
      <c r="AH417" s="686"/>
      <c r="AI417" s="732" t="s">
        <v>643</v>
      </c>
      <c r="AJ417" s="733"/>
      <c r="AK417" s="734"/>
      <c r="AL417" s="712" t="s">
        <v>1453</v>
      </c>
      <c r="AM417" s="712"/>
      <c r="AN417" s="713"/>
      <c r="AO417" s="713" t="s">
        <v>1578</v>
      </c>
    </row>
    <row r="418" spans="1:41" ht="11.25" customHeight="1">
      <c r="A418" s="356"/>
      <c r="B418" s="714"/>
      <c r="C418" s="294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  <c r="X418" s="295"/>
      <c r="Y418" s="295"/>
      <c r="Z418" s="382"/>
      <c r="AA418" s="714" t="s">
        <v>1415</v>
      </c>
      <c r="AB418" s="700"/>
      <c r="AC418" s="700"/>
      <c r="AD418" s="700"/>
      <c r="AE418" s="700"/>
      <c r="AF418" s="682" t="s">
        <v>618</v>
      </c>
      <c r="AG418" s="707"/>
      <c r="AH418" s="708"/>
      <c r="AI418" s="735"/>
      <c r="AJ418" s="736"/>
      <c r="AK418" s="737"/>
      <c r="AL418" s="700" t="s">
        <v>1245</v>
      </c>
      <c r="AM418" s="700"/>
      <c r="AN418" s="701"/>
      <c r="AO418" s="701"/>
    </row>
    <row r="419" spans="1:41" ht="12" customHeight="1">
      <c r="A419" s="389"/>
      <c r="B419" s="229"/>
      <c r="C419" s="229" t="s">
        <v>1404</v>
      </c>
      <c r="D419" s="242"/>
      <c r="E419" s="242"/>
      <c r="F419" s="242"/>
      <c r="G419" s="242"/>
      <c r="H419" s="242"/>
      <c r="I419" s="242"/>
      <c r="J419" s="242"/>
      <c r="K419" s="341"/>
      <c r="L419" s="397"/>
      <c r="M419" s="397"/>
      <c r="N419" s="397"/>
      <c r="O419" s="397"/>
      <c r="P419" s="397"/>
      <c r="Q419" s="397"/>
      <c r="R419" s="397"/>
      <c r="S419" s="397"/>
      <c r="T419" s="397"/>
      <c r="U419" s="397"/>
      <c r="V419" s="397"/>
      <c r="W419" s="397"/>
      <c r="X419" s="397"/>
      <c r="Y419" s="397"/>
      <c r="Z419" s="212"/>
      <c r="AA419" s="716" t="s">
        <v>1416</v>
      </c>
      <c r="AB419" s="716"/>
      <c r="AC419" s="716"/>
      <c r="AD419" s="716"/>
      <c r="AE419" s="710"/>
      <c r="AF419" s="715" t="s">
        <v>854</v>
      </c>
      <c r="AG419" s="716"/>
      <c r="AH419" s="710"/>
      <c r="AI419" s="715" t="s">
        <v>1678</v>
      </c>
      <c r="AJ419" s="716"/>
      <c r="AK419" s="710"/>
      <c r="AL419" s="717">
        <v>110</v>
      </c>
      <c r="AM419" s="709"/>
      <c r="AN419" s="718"/>
      <c r="AO419" s="333">
        <v>123900</v>
      </c>
    </row>
    <row r="420" spans="1:41" ht="12" customHeight="1">
      <c r="A420" s="389"/>
      <c r="B420" s="236"/>
      <c r="C420" s="229" t="s">
        <v>1405</v>
      </c>
      <c r="D420" s="242"/>
      <c r="E420" s="242"/>
      <c r="F420" s="242"/>
      <c r="G420" s="242"/>
      <c r="H420" s="242"/>
      <c r="I420" s="242"/>
      <c r="J420" s="242"/>
      <c r="K420" s="341"/>
      <c r="L420" s="397"/>
      <c r="M420" s="397"/>
      <c r="N420" s="397"/>
      <c r="O420" s="397"/>
      <c r="P420" s="397"/>
      <c r="Q420" s="397"/>
      <c r="R420" s="397"/>
      <c r="S420" s="397"/>
      <c r="T420" s="397"/>
      <c r="U420" s="397"/>
      <c r="V420" s="397"/>
      <c r="W420" s="397"/>
      <c r="X420" s="397"/>
      <c r="Y420" s="397"/>
      <c r="Z420" s="212"/>
      <c r="AA420" s="715" t="s">
        <v>1417</v>
      </c>
      <c r="AB420" s="716"/>
      <c r="AC420" s="716"/>
      <c r="AD420" s="716"/>
      <c r="AE420" s="710"/>
      <c r="AF420" s="715" t="s">
        <v>1423</v>
      </c>
      <c r="AG420" s="716"/>
      <c r="AH420" s="710"/>
      <c r="AI420" s="715" t="s">
        <v>858</v>
      </c>
      <c r="AJ420" s="716"/>
      <c r="AK420" s="710"/>
      <c r="AL420" s="717">
        <v>155</v>
      </c>
      <c r="AM420" s="709"/>
      <c r="AN420" s="718"/>
      <c r="AO420" s="333">
        <v>156940</v>
      </c>
    </row>
    <row r="421" spans="1:41" ht="12" customHeight="1">
      <c r="A421" s="389"/>
      <c r="B421" s="236"/>
      <c r="C421" s="229" t="s">
        <v>1406</v>
      </c>
      <c r="D421" s="242"/>
      <c r="E421" s="242"/>
      <c r="F421" s="242"/>
      <c r="G421" s="242"/>
      <c r="H421" s="242"/>
      <c r="I421" s="242"/>
      <c r="J421" s="242"/>
      <c r="K421" s="341"/>
      <c r="L421" s="397"/>
      <c r="M421" s="397"/>
      <c r="N421" s="397"/>
      <c r="O421" s="397"/>
      <c r="P421" s="397"/>
      <c r="Q421" s="397"/>
      <c r="R421" s="397"/>
      <c r="S421" s="397"/>
      <c r="T421" s="397"/>
      <c r="U421" s="397"/>
      <c r="V421" s="397"/>
      <c r="W421" s="397"/>
      <c r="X421" s="397"/>
      <c r="Y421" s="397"/>
      <c r="Z421" s="212"/>
      <c r="AA421" s="715" t="s">
        <v>1417</v>
      </c>
      <c r="AB421" s="716"/>
      <c r="AC421" s="716"/>
      <c r="AD421" s="716"/>
      <c r="AE421" s="710"/>
      <c r="AF421" s="715" t="s">
        <v>1424</v>
      </c>
      <c r="AG421" s="716"/>
      <c r="AH421" s="710"/>
      <c r="AI421" s="715" t="s">
        <v>858</v>
      </c>
      <c r="AJ421" s="716"/>
      <c r="AK421" s="710"/>
      <c r="AL421" s="717">
        <v>155</v>
      </c>
      <c r="AM421" s="709"/>
      <c r="AN421" s="718"/>
      <c r="AO421" s="333">
        <v>193520</v>
      </c>
    </row>
    <row r="422" spans="1:41" ht="12" customHeight="1">
      <c r="A422" s="389"/>
      <c r="B422" s="236"/>
      <c r="C422" s="229" t="s">
        <v>1407</v>
      </c>
      <c r="D422" s="242"/>
      <c r="E422" s="242"/>
      <c r="F422" s="242"/>
      <c r="G422" s="242"/>
      <c r="H422" s="242"/>
      <c r="I422" s="242"/>
      <c r="J422" s="242"/>
      <c r="K422" s="341"/>
      <c r="L422" s="397"/>
      <c r="M422" s="397"/>
      <c r="N422" s="397"/>
      <c r="O422" s="397"/>
      <c r="P422" s="397"/>
      <c r="Q422" s="397"/>
      <c r="R422" s="397"/>
      <c r="S422" s="397"/>
      <c r="T422" s="397"/>
      <c r="U422" s="397"/>
      <c r="V422" s="397"/>
      <c r="W422" s="397"/>
      <c r="X422" s="397"/>
      <c r="Y422" s="397"/>
      <c r="Z422" s="212"/>
      <c r="AA422" s="715" t="s">
        <v>1418</v>
      </c>
      <c r="AB422" s="716"/>
      <c r="AC422" s="716"/>
      <c r="AD422" s="716"/>
      <c r="AE422" s="710"/>
      <c r="AF422" s="715" t="s">
        <v>754</v>
      </c>
      <c r="AG422" s="716"/>
      <c r="AH422" s="710"/>
      <c r="AI422" s="715" t="s">
        <v>1678</v>
      </c>
      <c r="AJ422" s="716"/>
      <c r="AK422" s="710"/>
      <c r="AL422" s="717">
        <v>240</v>
      </c>
      <c r="AM422" s="709"/>
      <c r="AN422" s="718"/>
      <c r="AO422" s="333">
        <v>195880</v>
      </c>
    </row>
    <row r="423" spans="1:41" ht="12" customHeight="1">
      <c r="A423" s="389"/>
      <c r="B423" s="236"/>
      <c r="C423" s="229" t="s">
        <v>1408</v>
      </c>
      <c r="D423" s="242"/>
      <c r="E423" s="242"/>
      <c r="F423" s="242"/>
      <c r="G423" s="242"/>
      <c r="H423" s="242"/>
      <c r="I423" s="242"/>
      <c r="J423" s="242"/>
      <c r="K423" s="341"/>
      <c r="L423" s="397"/>
      <c r="M423" s="397"/>
      <c r="N423" s="397"/>
      <c r="O423" s="397"/>
      <c r="P423" s="397"/>
      <c r="Q423" s="397"/>
      <c r="R423" s="397"/>
      <c r="S423" s="397"/>
      <c r="T423" s="397"/>
      <c r="U423" s="397"/>
      <c r="V423" s="397"/>
      <c r="W423" s="397"/>
      <c r="X423" s="397"/>
      <c r="Y423" s="397"/>
      <c r="Z423" s="212"/>
      <c r="AA423" s="715" t="s">
        <v>1419</v>
      </c>
      <c r="AB423" s="716"/>
      <c r="AC423" s="716"/>
      <c r="AD423" s="716"/>
      <c r="AE423" s="710"/>
      <c r="AF423" s="715" t="s">
        <v>1424</v>
      </c>
      <c r="AG423" s="716"/>
      <c r="AH423" s="710"/>
      <c r="AI423" s="715" t="s">
        <v>1678</v>
      </c>
      <c r="AJ423" s="716"/>
      <c r="AK423" s="710"/>
      <c r="AL423" s="717">
        <v>240</v>
      </c>
      <c r="AM423" s="709"/>
      <c r="AN423" s="718"/>
      <c r="AO423" s="333">
        <v>214170</v>
      </c>
    </row>
    <row r="424" spans="1:41" ht="12" customHeight="1">
      <c r="A424" s="389"/>
      <c r="B424" s="236"/>
      <c r="C424" s="229" t="s">
        <v>1409</v>
      </c>
      <c r="D424" s="242"/>
      <c r="E424" s="242"/>
      <c r="F424" s="242"/>
      <c r="G424" s="242"/>
      <c r="H424" s="242"/>
      <c r="I424" s="242"/>
      <c r="J424" s="242"/>
      <c r="K424" s="341"/>
      <c r="L424" s="397"/>
      <c r="M424" s="397"/>
      <c r="N424" s="397"/>
      <c r="O424" s="397"/>
      <c r="P424" s="397"/>
      <c r="Q424" s="397"/>
      <c r="R424" s="397"/>
      <c r="S424" s="397"/>
      <c r="T424" s="397"/>
      <c r="U424" s="397"/>
      <c r="V424" s="397"/>
      <c r="W424" s="397"/>
      <c r="X424" s="397"/>
      <c r="Y424" s="397"/>
      <c r="Z424" s="212"/>
      <c r="AA424" s="715" t="s">
        <v>1420</v>
      </c>
      <c r="AB424" s="716"/>
      <c r="AC424" s="716"/>
      <c r="AD424" s="716"/>
      <c r="AE424" s="710"/>
      <c r="AF424" s="715" t="s">
        <v>1423</v>
      </c>
      <c r="AG424" s="716"/>
      <c r="AH424" s="710"/>
      <c r="AI424" s="715" t="s">
        <v>858</v>
      </c>
      <c r="AJ424" s="716"/>
      <c r="AK424" s="710"/>
      <c r="AL424" s="717">
        <v>255</v>
      </c>
      <c r="AM424" s="709"/>
      <c r="AN424" s="718"/>
      <c r="AO424" s="333">
        <v>261370</v>
      </c>
    </row>
    <row r="425" spans="1:41" ht="12" customHeight="1">
      <c r="A425" s="389"/>
      <c r="B425" s="236"/>
      <c r="C425" s="229" t="s">
        <v>1410</v>
      </c>
      <c r="D425" s="242"/>
      <c r="E425" s="242"/>
      <c r="F425" s="242"/>
      <c r="G425" s="242"/>
      <c r="H425" s="242"/>
      <c r="I425" s="242"/>
      <c r="J425" s="242"/>
      <c r="K425" s="341"/>
      <c r="L425" s="397"/>
      <c r="M425" s="397"/>
      <c r="N425" s="397"/>
      <c r="O425" s="397"/>
      <c r="P425" s="397"/>
      <c r="Q425" s="397"/>
      <c r="R425" s="397"/>
      <c r="S425" s="397"/>
      <c r="T425" s="397"/>
      <c r="U425" s="397"/>
      <c r="V425" s="397"/>
      <c r="W425" s="397"/>
      <c r="X425" s="397"/>
      <c r="Y425" s="397"/>
      <c r="Z425" s="212"/>
      <c r="AA425" s="715" t="s">
        <v>1421</v>
      </c>
      <c r="AB425" s="716"/>
      <c r="AC425" s="716"/>
      <c r="AD425" s="716"/>
      <c r="AE425" s="710"/>
      <c r="AF425" s="715" t="s">
        <v>1425</v>
      </c>
      <c r="AG425" s="716"/>
      <c r="AH425" s="710"/>
      <c r="AI425" s="715" t="s">
        <v>1594</v>
      </c>
      <c r="AJ425" s="716"/>
      <c r="AK425" s="710"/>
      <c r="AL425" s="717">
        <v>255</v>
      </c>
      <c r="AM425" s="709"/>
      <c r="AN425" s="718"/>
      <c r="AO425" s="333">
        <v>292640</v>
      </c>
    </row>
    <row r="426" spans="1:41" ht="12" customHeight="1">
      <c r="A426" s="389"/>
      <c r="B426" s="236"/>
      <c r="C426" s="229" t="s">
        <v>1411</v>
      </c>
      <c r="D426" s="242"/>
      <c r="E426" s="242"/>
      <c r="F426" s="242"/>
      <c r="G426" s="242"/>
      <c r="H426" s="242"/>
      <c r="I426" s="242"/>
      <c r="J426" s="242"/>
      <c r="K426" s="341"/>
      <c r="L426" s="397"/>
      <c r="M426" s="397"/>
      <c r="N426" s="397"/>
      <c r="O426" s="397"/>
      <c r="P426" s="397"/>
      <c r="Q426" s="397"/>
      <c r="R426" s="397"/>
      <c r="S426" s="397"/>
      <c r="T426" s="397"/>
      <c r="U426" s="397"/>
      <c r="V426" s="397"/>
      <c r="W426" s="397"/>
      <c r="X426" s="397"/>
      <c r="Y426" s="397"/>
      <c r="Z426" s="212"/>
      <c r="AA426" s="715" t="s">
        <v>1421</v>
      </c>
      <c r="AB426" s="716"/>
      <c r="AC426" s="716"/>
      <c r="AD426" s="716"/>
      <c r="AE426" s="710"/>
      <c r="AF426" s="715" t="s">
        <v>1425</v>
      </c>
      <c r="AG426" s="716"/>
      <c r="AH426" s="710"/>
      <c r="AI426" s="715" t="s">
        <v>858</v>
      </c>
      <c r="AJ426" s="716"/>
      <c r="AK426" s="710"/>
      <c r="AL426" s="717">
        <v>255</v>
      </c>
      <c r="AM426" s="709"/>
      <c r="AN426" s="718"/>
      <c r="AO426" s="333">
        <v>315650</v>
      </c>
    </row>
    <row r="427" spans="1:41" ht="12" customHeight="1">
      <c r="A427" s="389"/>
      <c r="B427" s="236"/>
      <c r="C427" s="229" t="s">
        <v>1412</v>
      </c>
      <c r="D427" s="242"/>
      <c r="E427" s="242"/>
      <c r="F427" s="242"/>
      <c r="G427" s="242"/>
      <c r="H427" s="242"/>
      <c r="I427" s="242"/>
      <c r="J427" s="242"/>
      <c r="K427" s="341"/>
      <c r="L427" s="397"/>
      <c r="M427" s="397"/>
      <c r="N427" s="397"/>
      <c r="O427" s="397"/>
      <c r="P427" s="397"/>
      <c r="Q427" s="397"/>
      <c r="R427" s="397"/>
      <c r="S427" s="397"/>
      <c r="T427" s="397"/>
      <c r="U427" s="397"/>
      <c r="V427" s="397"/>
      <c r="W427" s="397"/>
      <c r="X427" s="397"/>
      <c r="Y427" s="397"/>
      <c r="Z427" s="212"/>
      <c r="AA427" s="715" t="s">
        <v>1252</v>
      </c>
      <c r="AB427" s="716"/>
      <c r="AC427" s="716"/>
      <c r="AD427" s="716"/>
      <c r="AE427" s="710"/>
      <c r="AF427" s="715" t="s">
        <v>1426</v>
      </c>
      <c r="AG427" s="716"/>
      <c r="AH427" s="710"/>
      <c r="AI427" s="715" t="s">
        <v>1678</v>
      </c>
      <c r="AJ427" s="716"/>
      <c r="AK427" s="710"/>
      <c r="AL427" s="717">
        <v>440</v>
      </c>
      <c r="AM427" s="709"/>
      <c r="AN427" s="718"/>
      <c r="AO427" s="333">
        <v>330990</v>
      </c>
    </row>
    <row r="428" spans="1:41" ht="12" customHeight="1">
      <c r="A428" s="389"/>
      <c r="B428" s="236"/>
      <c r="C428" s="229" t="s">
        <v>1413</v>
      </c>
      <c r="D428" s="242"/>
      <c r="E428" s="242"/>
      <c r="F428" s="242"/>
      <c r="G428" s="242"/>
      <c r="H428" s="242"/>
      <c r="I428" s="242"/>
      <c r="J428" s="242"/>
      <c r="K428" s="341"/>
      <c r="L428" s="397"/>
      <c r="M428" s="397"/>
      <c r="N428" s="397"/>
      <c r="O428" s="397"/>
      <c r="P428" s="397"/>
      <c r="Q428" s="397"/>
      <c r="R428" s="397"/>
      <c r="S428" s="397"/>
      <c r="T428" s="397"/>
      <c r="U428" s="397"/>
      <c r="V428" s="397"/>
      <c r="W428" s="397"/>
      <c r="X428" s="397"/>
      <c r="Y428" s="397"/>
      <c r="Z428" s="212"/>
      <c r="AA428" s="715" t="s">
        <v>1252</v>
      </c>
      <c r="AB428" s="716"/>
      <c r="AC428" s="716"/>
      <c r="AD428" s="716"/>
      <c r="AE428" s="710"/>
      <c r="AF428" s="715" t="s">
        <v>131</v>
      </c>
      <c r="AG428" s="716"/>
      <c r="AH428" s="710"/>
      <c r="AI428" s="715" t="s">
        <v>1678</v>
      </c>
      <c r="AJ428" s="716"/>
      <c r="AK428" s="710"/>
      <c r="AL428" s="717">
        <v>440</v>
      </c>
      <c r="AM428" s="709"/>
      <c r="AN428" s="718"/>
      <c r="AO428" s="333">
        <v>362850</v>
      </c>
    </row>
    <row r="429" spans="1:41" ht="12" customHeight="1">
      <c r="A429" s="389" t="s">
        <v>1676</v>
      </c>
      <c r="B429" s="236"/>
      <c r="C429" s="233" t="s">
        <v>728</v>
      </c>
      <c r="D429" s="249"/>
      <c r="E429" s="249"/>
      <c r="F429" s="249"/>
      <c r="G429" s="249"/>
      <c r="H429" s="249"/>
      <c r="I429" s="249"/>
      <c r="J429" s="249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  <c r="U429" s="239"/>
      <c r="V429" s="239"/>
      <c r="W429" s="239"/>
      <c r="X429" s="239"/>
      <c r="Y429" s="239"/>
      <c r="Z429" s="239"/>
      <c r="AA429" s="715" t="s">
        <v>1427</v>
      </c>
      <c r="AB429" s="716"/>
      <c r="AC429" s="716"/>
      <c r="AD429" s="716"/>
      <c r="AE429" s="710"/>
      <c r="AF429" s="715" t="s">
        <v>2014</v>
      </c>
      <c r="AG429" s="716"/>
      <c r="AH429" s="710"/>
      <c r="AI429" s="715" t="s">
        <v>1466</v>
      </c>
      <c r="AJ429" s="716"/>
      <c r="AK429" s="710"/>
      <c r="AL429" s="717">
        <v>45</v>
      </c>
      <c r="AM429" s="709"/>
      <c r="AN429" s="718"/>
      <c r="AO429" s="333">
        <v>26503</v>
      </c>
    </row>
    <row r="430" spans="1:41" ht="12" customHeight="1">
      <c r="A430" s="389" t="s">
        <v>1676</v>
      </c>
      <c r="B430" s="236"/>
      <c r="C430" s="229" t="s">
        <v>729</v>
      </c>
      <c r="D430" s="242"/>
      <c r="E430" s="242"/>
      <c r="F430" s="242"/>
      <c r="G430" s="242"/>
      <c r="H430" s="242"/>
      <c r="I430" s="242"/>
      <c r="J430" s="242"/>
      <c r="K430" s="341"/>
      <c r="L430" s="341"/>
      <c r="M430" s="341"/>
      <c r="N430" s="341"/>
      <c r="O430" s="341"/>
      <c r="P430" s="341"/>
      <c r="Q430" s="341"/>
      <c r="R430" s="341"/>
      <c r="S430" s="341"/>
      <c r="T430" s="341"/>
      <c r="U430" s="211"/>
      <c r="V430" s="211"/>
      <c r="W430" s="211"/>
      <c r="X430" s="211"/>
      <c r="Y430" s="211"/>
      <c r="Z430" s="211"/>
      <c r="AA430" s="715" t="s">
        <v>1428</v>
      </c>
      <c r="AB430" s="716"/>
      <c r="AC430" s="716"/>
      <c r="AD430" s="716"/>
      <c r="AE430" s="710"/>
      <c r="AF430" s="715" t="s">
        <v>854</v>
      </c>
      <c r="AG430" s="716"/>
      <c r="AH430" s="710"/>
      <c r="AI430" s="715" t="s">
        <v>1594</v>
      </c>
      <c r="AJ430" s="716"/>
      <c r="AK430" s="710"/>
      <c r="AL430" s="717">
        <v>155</v>
      </c>
      <c r="AM430" s="709"/>
      <c r="AN430" s="718"/>
      <c r="AO430" s="333">
        <v>81096</v>
      </c>
    </row>
    <row r="431" spans="1:41" ht="12" customHeight="1">
      <c r="A431" s="389" t="s">
        <v>1676</v>
      </c>
      <c r="B431" s="236"/>
      <c r="C431" s="229" t="s">
        <v>730</v>
      </c>
      <c r="D431" s="242"/>
      <c r="E431" s="242"/>
      <c r="F431" s="242"/>
      <c r="G431" s="242"/>
      <c r="H431" s="242"/>
      <c r="I431" s="242"/>
      <c r="J431" s="242"/>
      <c r="K431" s="341"/>
      <c r="L431" s="341"/>
      <c r="M431" s="341"/>
      <c r="N431" s="341"/>
      <c r="O431" s="341"/>
      <c r="P431" s="341"/>
      <c r="Q431" s="341"/>
      <c r="R431" s="341"/>
      <c r="S431" s="341"/>
      <c r="T431" s="341"/>
      <c r="U431" s="211"/>
      <c r="V431" s="211"/>
      <c r="W431" s="211"/>
      <c r="X431" s="211"/>
      <c r="Y431" s="211"/>
      <c r="Z431" s="211"/>
      <c r="AA431" s="715" t="s">
        <v>1429</v>
      </c>
      <c r="AB431" s="716"/>
      <c r="AC431" s="716"/>
      <c r="AD431" s="716"/>
      <c r="AE431" s="710"/>
      <c r="AF431" s="715" t="s">
        <v>2008</v>
      </c>
      <c r="AG431" s="716"/>
      <c r="AH431" s="710"/>
      <c r="AI431" s="715" t="s">
        <v>1678</v>
      </c>
      <c r="AJ431" s="716"/>
      <c r="AK431" s="710"/>
      <c r="AL431" s="717">
        <v>260</v>
      </c>
      <c r="AM431" s="709"/>
      <c r="AN431" s="718"/>
      <c r="AO431" s="333">
        <v>198542</v>
      </c>
    </row>
    <row r="432" spans="1:41" ht="12" customHeight="1">
      <c r="A432" s="389" t="s">
        <v>1676</v>
      </c>
      <c r="B432" s="236"/>
      <c r="C432" s="229" t="s">
        <v>731</v>
      </c>
      <c r="D432" s="242"/>
      <c r="E432" s="242"/>
      <c r="F432" s="242"/>
      <c r="G432" s="242"/>
      <c r="H432" s="242"/>
      <c r="I432" s="242"/>
      <c r="J432" s="242"/>
      <c r="K432" s="341"/>
      <c r="L432" s="341"/>
      <c r="M432" s="341"/>
      <c r="N432" s="341"/>
      <c r="O432" s="341"/>
      <c r="P432" s="341"/>
      <c r="Q432" s="341"/>
      <c r="R432" s="341"/>
      <c r="S432" s="341"/>
      <c r="T432" s="341"/>
      <c r="U432" s="211"/>
      <c r="V432" s="211"/>
      <c r="W432" s="211"/>
      <c r="X432" s="211"/>
      <c r="Y432" s="211"/>
      <c r="Z432" s="211"/>
      <c r="AA432" s="715" t="s">
        <v>1430</v>
      </c>
      <c r="AB432" s="716"/>
      <c r="AC432" s="716"/>
      <c r="AD432" s="716"/>
      <c r="AE432" s="710"/>
      <c r="AF432" s="715" t="s">
        <v>1431</v>
      </c>
      <c r="AG432" s="716"/>
      <c r="AH432" s="710"/>
      <c r="AI432" s="715" t="s">
        <v>1594</v>
      </c>
      <c r="AJ432" s="716"/>
      <c r="AK432" s="710"/>
      <c r="AL432" s="717">
        <v>360</v>
      </c>
      <c r="AM432" s="709"/>
      <c r="AN432" s="718"/>
      <c r="AO432" s="333">
        <v>145140</v>
      </c>
    </row>
    <row r="433" spans="1:41" ht="12" customHeight="1">
      <c r="A433" s="389" t="s">
        <v>1676</v>
      </c>
      <c r="B433" s="236"/>
      <c r="C433" s="229" t="s">
        <v>732</v>
      </c>
      <c r="D433" s="242"/>
      <c r="E433" s="242"/>
      <c r="F433" s="242"/>
      <c r="G433" s="242"/>
      <c r="H433" s="242"/>
      <c r="I433" s="242"/>
      <c r="J433" s="242"/>
      <c r="K433" s="341"/>
      <c r="L433" s="341"/>
      <c r="M433" s="341"/>
      <c r="N433" s="341"/>
      <c r="O433" s="341"/>
      <c r="P433" s="341"/>
      <c r="Q433" s="341"/>
      <c r="R433" s="341"/>
      <c r="S433" s="341"/>
      <c r="T433" s="341"/>
      <c r="U433" s="211"/>
      <c r="V433" s="211"/>
      <c r="W433" s="211"/>
      <c r="X433" s="211"/>
      <c r="Y433" s="211"/>
      <c r="Z433" s="211"/>
      <c r="AA433" s="715" t="s">
        <v>255</v>
      </c>
      <c r="AB433" s="716"/>
      <c r="AC433" s="716"/>
      <c r="AD433" s="716"/>
      <c r="AE433" s="710"/>
      <c r="AF433" s="715" t="s">
        <v>635</v>
      </c>
      <c r="AG433" s="716"/>
      <c r="AH433" s="710"/>
      <c r="AI433" s="715" t="s">
        <v>1678</v>
      </c>
      <c r="AJ433" s="716"/>
      <c r="AK433" s="710"/>
      <c r="AL433" s="717">
        <v>750</v>
      </c>
      <c r="AM433" s="709"/>
      <c r="AN433" s="718"/>
      <c r="AO433" s="333">
        <v>453644</v>
      </c>
    </row>
    <row r="434" spans="1:41" ht="12" customHeight="1">
      <c r="A434" s="389" t="s">
        <v>1676</v>
      </c>
      <c r="B434" s="236"/>
      <c r="C434" s="229" t="s">
        <v>1846</v>
      </c>
      <c r="D434" s="242"/>
      <c r="E434" s="242"/>
      <c r="F434" s="242"/>
      <c r="G434" s="242"/>
      <c r="H434" s="242"/>
      <c r="I434" s="242"/>
      <c r="J434" s="242"/>
      <c r="K434" s="341"/>
      <c r="L434" s="341"/>
      <c r="M434" s="341"/>
      <c r="N434" s="341"/>
      <c r="O434" s="341"/>
      <c r="P434" s="341"/>
      <c r="Q434" s="341"/>
      <c r="R434" s="341"/>
      <c r="S434" s="341"/>
      <c r="T434" s="34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198"/>
      <c r="AG434" s="198"/>
      <c r="AH434" s="198"/>
      <c r="AI434" s="198"/>
      <c r="AJ434" s="198"/>
      <c r="AK434" s="198"/>
      <c r="AL434" s="198"/>
      <c r="AM434" s="198"/>
      <c r="AN434" s="199"/>
      <c r="AO434" s="333">
        <v>356734</v>
      </c>
    </row>
    <row r="435" spans="1:41" ht="12" customHeight="1">
      <c r="A435" s="389" t="s">
        <v>1676</v>
      </c>
      <c r="B435" s="236"/>
      <c r="C435" s="229" t="s">
        <v>733</v>
      </c>
      <c r="D435" s="242"/>
      <c r="E435" s="242"/>
      <c r="F435" s="242"/>
      <c r="G435" s="242"/>
      <c r="H435" s="242"/>
      <c r="I435" s="242"/>
      <c r="J435" s="242"/>
      <c r="K435" s="341"/>
      <c r="L435" s="341"/>
      <c r="M435" s="341"/>
      <c r="N435" s="341"/>
      <c r="O435" s="341"/>
      <c r="P435" s="341"/>
      <c r="Q435" s="341"/>
      <c r="R435" s="341"/>
      <c r="S435" s="341"/>
      <c r="T435" s="34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/>
      <c r="AF435" s="198"/>
      <c r="AG435" s="198"/>
      <c r="AH435" s="198"/>
      <c r="AI435" s="198"/>
      <c r="AJ435" s="198"/>
      <c r="AK435" s="198"/>
      <c r="AL435" s="198"/>
      <c r="AM435" s="198"/>
      <c r="AN435" s="199"/>
      <c r="AO435" s="333">
        <v>121111</v>
      </c>
    </row>
    <row r="436" spans="1:41" ht="12" customHeight="1">
      <c r="A436" s="389" t="s">
        <v>1676</v>
      </c>
      <c r="B436" s="236"/>
      <c r="C436" s="229" t="s">
        <v>735</v>
      </c>
      <c r="D436" s="242"/>
      <c r="E436" s="242"/>
      <c r="F436" s="242"/>
      <c r="G436" s="242"/>
      <c r="H436" s="242"/>
      <c r="I436" s="242"/>
      <c r="J436" s="242"/>
      <c r="K436" s="341"/>
      <c r="L436" s="341"/>
      <c r="M436" s="341"/>
      <c r="N436" s="341"/>
      <c r="O436" s="341"/>
      <c r="P436" s="341"/>
      <c r="Q436" s="341"/>
      <c r="R436" s="341"/>
      <c r="S436" s="341"/>
      <c r="T436" s="34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198"/>
      <c r="AG436" s="198"/>
      <c r="AH436" s="198"/>
      <c r="AI436" s="198"/>
      <c r="AJ436" s="198"/>
      <c r="AK436" s="198"/>
      <c r="AL436" s="198"/>
      <c r="AM436" s="198"/>
      <c r="AN436" s="199"/>
      <c r="AO436" s="333">
        <v>127777</v>
      </c>
    </row>
    <row r="437" spans="1:41" ht="11.25">
      <c r="A437" s="364"/>
      <c r="B437" s="311"/>
      <c r="C437" s="231"/>
      <c r="D437" s="231"/>
      <c r="E437" s="231"/>
      <c r="F437" s="231"/>
      <c r="G437" s="231"/>
      <c r="H437" s="231"/>
      <c r="I437" s="364"/>
      <c r="J437" s="364"/>
      <c r="K437" s="364"/>
      <c r="L437" s="364"/>
      <c r="M437" s="364"/>
      <c r="N437" s="364"/>
      <c r="O437" s="364"/>
      <c r="P437" s="364"/>
      <c r="Q437" s="364"/>
      <c r="R437" s="364"/>
      <c r="S437" s="364"/>
      <c r="T437" s="364"/>
      <c r="U437" s="364"/>
      <c r="V437" s="364"/>
      <c r="W437" s="364"/>
      <c r="X437" s="364"/>
      <c r="Y437" s="364"/>
      <c r="Z437" s="364"/>
      <c r="AA437" s="364"/>
      <c r="AB437" s="364"/>
      <c r="AC437" s="364"/>
      <c r="AD437" s="364"/>
      <c r="AE437" s="364"/>
      <c r="AF437" s="364"/>
      <c r="AG437" s="383"/>
      <c r="AH437" s="383"/>
      <c r="AI437" s="383"/>
      <c r="AJ437" s="383"/>
      <c r="AK437" s="383"/>
      <c r="AL437" s="364"/>
      <c r="AM437" s="364"/>
      <c r="AN437" s="364"/>
      <c r="AO437" s="345"/>
    </row>
    <row r="438" spans="1:41" s="319" customFormat="1" ht="15" customHeight="1">
      <c r="A438" s="368"/>
      <c r="B438" s="205" t="s">
        <v>1575</v>
      </c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323"/>
    </row>
    <row r="439" spans="1:41" ht="11.25" customHeight="1">
      <c r="A439" s="357"/>
      <c r="B439" s="664" t="s">
        <v>1596</v>
      </c>
      <c r="C439" s="711" t="s">
        <v>1597</v>
      </c>
      <c r="D439" s="712"/>
      <c r="E439" s="712"/>
      <c r="F439" s="712"/>
      <c r="G439" s="712"/>
      <c r="H439" s="712"/>
      <c r="I439" s="712"/>
      <c r="J439" s="712"/>
      <c r="K439" s="712"/>
      <c r="L439" s="713"/>
      <c r="M439" s="711" t="s">
        <v>1403</v>
      </c>
      <c r="N439" s="712"/>
      <c r="O439" s="713"/>
      <c r="P439" s="711" t="s">
        <v>1283</v>
      </c>
      <c r="Q439" s="712"/>
      <c r="R439" s="712"/>
      <c r="S439" s="713"/>
      <c r="T439" s="711" t="s">
        <v>1610</v>
      </c>
      <c r="U439" s="712"/>
      <c r="V439" s="713"/>
      <c r="W439" s="711" t="s">
        <v>1611</v>
      </c>
      <c r="X439" s="712"/>
      <c r="Y439" s="713"/>
      <c r="Z439" s="711" t="s">
        <v>1321</v>
      </c>
      <c r="AA439" s="712"/>
      <c r="AB439" s="713"/>
      <c r="AC439" s="711" t="s">
        <v>1296</v>
      </c>
      <c r="AD439" s="712"/>
      <c r="AE439" s="712"/>
      <c r="AF439" s="712"/>
      <c r="AG439" s="713"/>
      <c r="AH439" s="711" t="s">
        <v>1577</v>
      </c>
      <c r="AI439" s="712"/>
      <c r="AJ439" s="712"/>
      <c r="AK439" s="712"/>
      <c r="AL439" s="712"/>
      <c r="AM439" s="712"/>
      <c r="AN439" s="713"/>
      <c r="AO439" s="713" t="s">
        <v>1578</v>
      </c>
    </row>
    <row r="440" spans="1:41" ht="11.25" customHeight="1">
      <c r="A440" s="356"/>
      <c r="B440" s="665"/>
      <c r="C440" s="714"/>
      <c r="D440" s="700"/>
      <c r="E440" s="700"/>
      <c r="F440" s="700"/>
      <c r="G440" s="700"/>
      <c r="H440" s="700"/>
      <c r="I440" s="700"/>
      <c r="J440" s="700"/>
      <c r="K440" s="700"/>
      <c r="L440" s="701"/>
      <c r="M440" s="714" t="s">
        <v>1391</v>
      </c>
      <c r="N440" s="700"/>
      <c r="O440" s="701"/>
      <c r="P440" s="714" t="s">
        <v>1391</v>
      </c>
      <c r="Q440" s="700"/>
      <c r="R440" s="700"/>
      <c r="S440" s="701"/>
      <c r="T440" s="714" t="s">
        <v>1302</v>
      </c>
      <c r="U440" s="700"/>
      <c r="V440" s="701"/>
      <c r="W440" s="714" t="s">
        <v>1302</v>
      </c>
      <c r="X440" s="700"/>
      <c r="Y440" s="701"/>
      <c r="Z440" s="714" t="s">
        <v>1394</v>
      </c>
      <c r="AA440" s="700"/>
      <c r="AB440" s="701"/>
      <c r="AC440" s="714" t="s">
        <v>1303</v>
      </c>
      <c r="AD440" s="700"/>
      <c r="AE440" s="700"/>
      <c r="AF440" s="700"/>
      <c r="AG440" s="701"/>
      <c r="AH440" s="714"/>
      <c r="AI440" s="700"/>
      <c r="AJ440" s="700"/>
      <c r="AK440" s="700"/>
      <c r="AL440" s="700"/>
      <c r="AM440" s="700"/>
      <c r="AN440" s="701"/>
      <c r="AO440" s="701"/>
    </row>
    <row r="441" spans="1:41" ht="12" customHeight="1">
      <c r="A441" s="238" t="s">
        <v>1276</v>
      </c>
      <c r="B441" s="257" t="s">
        <v>454</v>
      </c>
      <c r="C441" s="197" t="s">
        <v>242</v>
      </c>
      <c r="D441" s="198"/>
      <c r="E441" s="198"/>
      <c r="F441" s="198"/>
      <c r="G441" s="198"/>
      <c r="H441" s="198"/>
      <c r="I441" s="198"/>
      <c r="J441" s="198"/>
      <c r="K441" s="275"/>
      <c r="L441" s="276"/>
      <c r="M441" s="724" t="s">
        <v>1471</v>
      </c>
      <c r="N441" s="674"/>
      <c r="O441" s="725"/>
      <c r="P441" s="758" t="s">
        <v>245</v>
      </c>
      <c r="Q441" s="758"/>
      <c r="R441" s="758"/>
      <c r="S441" s="758"/>
      <c r="T441" s="679">
        <v>160</v>
      </c>
      <c r="U441" s="680"/>
      <c r="V441" s="681"/>
      <c r="W441" s="679">
        <v>16</v>
      </c>
      <c r="X441" s="680"/>
      <c r="Y441" s="681"/>
      <c r="Z441" s="758">
        <v>25</v>
      </c>
      <c r="AA441" s="758"/>
      <c r="AB441" s="758"/>
      <c r="AC441" s="679" t="s">
        <v>206</v>
      </c>
      <c r="AD441" s="680"/>
      <c r="AE441" s="680"/>
      <c r="AF441" s="680"/>
      <c r="AG441" s="681"/>
      <c r="AH441" s="679" t="s">
        <v>1474</v>
      </c>
      <c r="AI441" s="680"/>
      <c r="AJ441" s="680"/>
      <c r="AK441" s="680"/>
      <c r="AL441" s="680"/>
      <c r="AM441" s="680"/>
      <c r="AN441" s="681"/>
      <c r="AO441" s="336">
        <v>8900</v>
      </c>
    </row>
    <row r="442" spans="1:41" ht="12" customHeight="1">
      <c r="A442" s="373" t="s">
        <v>1276</v>
      </c>
      <c r="B442" s="257" t="s">
        <v>455</v>
      </c>
      <c r="C442" s="196" t="s">
        <v>243</v>
      </c>
      <c r="D442" s="220"/>
      <c r="E442" s="220"/>
      <c r="F442" s="220"/>
      <c r="G442" s="220"/>
      <c r="H442" s="220"/>
      <c r="I442" s="220"/>
      <c r="J442" s="220"/>
      <c r="K442" s="181"/>
      <c r="L442" s="181"/>
      <c r="M442" s="724" t="s">
        <v>1471</v>
      </c>
      <c r="N442" s="674"/>
      <c r="O442" s="725"/>
      <c r="P442" s="758" t="s">
        <v>246</v>
      </c>
      <c r="Q442" s="758"/>
      <c r="R442" s="758"/>
      <c r="S442" s="758"/>
      <c r="T442" s="679">
        <v>250</v>
      </c>
      <c r="U442" s="680"/>
      <c r="V442" s="681"/>
      <c r="W442" s="679">
        <v>28</v>
      </c>
      <c r="X442" s="680"/>
      <c r="Y442" s="681"/>
      <c r="Z442" s="758">
        <v>28</v>
      </c>
      <c r="AA442" s="758"/>
      <c r="AB442" s="758"/>
      <c r="AC442" s="679" t="s">
        <v>206</v>
      </c>
      <c r="AD442" s="680"/>
      <c r="AE442" s="680"/>
      <c r="AF442" s="680"/>
      <c r="AG442" s="681"/>
      <c r="AH442" s="679" t="s">
        <v>1474</v>
      </c>
      <c r="AI442" s="680"/>
      <c r="AJ442" s="680"/>
      <c r="AK442" s="680"/>
      <c r="AL442" s="680"/>
      <c r="AM442" s="680"/>
      <c r="AN442" s="681"/>
      <c r="AO442" s="336">
        <v>9700</v>
      </c>
    </row>
    <row r="443" spans="1:41" ht="12" customHeight="1">
      <c r="A443" s="238" t="s">
        <v>759</v>
      </c>
      <c r="B443" s="257" t="s">
        <v>1612</v>
      </c>
      <c r="C443" s="197" t="s">
        <v>1451</v>
      </c>
      <c r="D443" s="198"/>
      <c r="E443" s="198"/>
      <c r="F443" s="198"/>
      <c r="G443" s="198"/>
      <c r="H443" s="198"/>
      <c r="I443" s="198"/>
      <c r="J443" s="198"/>
      <c r="K443" s="198"/>
      <c r="L443" s="199"/>
      <c r="M443" s="674" t="s">
        <v>1471</v>
      </c>
      <c r="N443" s="674"/>
      <c r="O443" s="725"/>
      <c r="P443" s="758" t="s">
        <v>1472</v>
      </c>
      <c r="Q443" s="758"/>
      <c r="R443" s="758"/>
      <c r="S443" s="758"/>
      <c r="T443" s="679">
        <v>300</v>
      </c>
      <c r="U443" s="680"/>
      <c r="V443" s="681"/>
      <c r="W443" s="679">
        <v>10</v>
      </c>
      <c r="X443" s="680"/>
      <c r="Y443" s="681"/>
      <c r="Z443" s="679">
        <v>30</v>
      </c>
      <c r="AA443" s="680"/>
      <c r="AB443" s="681"/>
      <c r="AC443" s="679" t="s">
        <v>1473</v>
      </c>
      <c r="AD443" s="680"/>
      <c r="AE443" s="680"/>
      <c r="AF443" s="680"/>
      <c r="AG443" s="681"/>
      <c r="AH443" s="680" t="s">
        <v>1474</v>
      </c>
      <c r="AI443" s="680"/>
      <c r="AJ443" s="680"/>
      <c r="AK443" s="680"/>
      <c r="AL443" s="680"/>
      <c r="AM443" s="680"/>
      <c r="AN443" s="681"/>
      <c r="AO443" s="336">
        <v>8710</v>
      </c>
    </row>
    <row r="444" spans="1:41" ht="12" customHeight="1">
      <c r="A444" s="238" t="s">
        <v>1276</v>
      </c>
      <c r="B444" s="257" t="s">
        <v>456</v>
      </c>
      <c r="C444" s="197" t="s">
        <v>244</v>
      </c>
      <c r="D444" s="198"/>
      <c r="E444" s="198"/>
      <c r="F444" s="198"/>
      <c r="G444" s="198"/>
      <c r="H444" s="198"/>
      <c r="I444" s="198"/>
      <c r="J444" s="198"/>
      <c r="K444" s="181"/>
      <c r="L444" s="181"/>
      <c r="M444" s="724" t="s">
        <v>1471</v>
      </c>
      <c r="N444" s="674"/>
      <c r="O444" s="725"/>
      <c r="P444" s="758" t="s">
        <v>245</v>
      </c>
      <c r="Q444" s="758"/>
      <c r="R444" s="758"/>
      <c r="S444" s="758"/>
      <c r="T444" s="679">
        <v>160</v>
      </c>
      <c r="U444" s="680"/>
      <c r="V444" s="681"/>
      <c r="W444" s="679">
        <v>16</v>
      </c>
      <c r="X444" s="680"/>
      <c r="Y444" s="681"/>
      <c r="Z444" s="758">
        <v>48</v>
      </c>
      <c r="AA444" s="758"/>
      <c r="AB444" s="758"/>
      <c r="AC444" s="679" t="s">
        <v>206</v>
      </c>
      <c r="AD444" s="680"/>
      <c r="AE444" s="680"/>
      <c r="AF444" s="680"/>
      <c r="AG444" s="681"/>
      <c r="AH444" s="679" t="s">
        <v>617</v>
      </c>
      <c r="AI444" s="680"/>
      <c r="AJ444" s="680"/>
      <c r="AK444" s="680"/>
      <c r="AL444" s="680"/>
      <c r="AM444" s="680"/>
      <c r="AN444" s="681"/>
      <c r="AO444" s="336">
        <v>13524</v>
      </c>
    </row>
    <row r="445" spans="1:41" s="319" customFormat="1" ht="15" customHeight="1">
      <c r="A445" s="372"/>
      <c r="B445" s="245" t="s">
        <v>1560</v>
      </c>
      <c r="C445" s="245"/>
      <c r="D445" s="245"/>
      <c r="E445" s="245"/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  <c r="Z445" s="245"/>
      <c r="AA445" s="245"/>
      <c r="AB445" s="245"/>
      <c r="AC445" s="245"/>
      <c r="AD445" s="245"/>
      <c r="AE445" s="245"/>
      <c r="AF445" s="245"/>
      <c r="AG445" s="245"/>
      <c r="AH445" s="245"/>
      <c r="AI445" s="245"/>
      <c r="AJ445" s="245"/>
      <c r="AK445" s="245"/>
      <c r="AL445" s="245"/>
      <c r="AM445" s="245"/>
      <c r="AN445" s="245"/>
      <c r="AO445" s="323"/>
    </row>
    <row r="446" spans="1:41" ht="12" customHeight="1">
      <c r="A446" s="357"/>
      <c r="B446" s="247" t="s">
        <v>1596</v>
      </c>
      <c r="C446" s="729" t="s">
        <v>1597</v>
      </c>
      <c r="D446" s="730"/>
      <c r="E446" s="730"/>
      <c r="F446" s="730"/>
      <c r="G446" s="730"/>
      <c r="H446" s="730"/>
      <c r="I446" s="730"/>
      <c r="J446" s="730"/>
      <c r="K446" s="730"/>
      <c r="L446" s="730"/>
      <c r="M446" s="730"/>
      <c r="N446" s="730"/>
      <c r="O446" s="731"/>
      <c r="P446" s="729" t="s">
        <v>1577</v>
      </c>
      <c r="Q446" s="730"/>
      <c r="R446" s="730"/>
      <c r="S446" s="730"/>
      <c r="T446" s="730"/>
      <c r="U446" s="730"/>
      <c r="V446" s="730"/>
      <c r="W446" s="730"/>
      <c r="X446" s="730"/>
      <c r="Y446" s="730"/>
      <c r="Z446" s="730"/>
      <c r="AA446" s="730"/>
      <c r="AB446" s="730"/>
      <c r="AC446" s="730"/>
      <c r="AD446" s="730"/>
      <c r="AE446" s="730"/>
      <c r="AF446" s="730"/>
      <c r="AG446" s="730"/>
      <c r="AH446" s="730"/>
      <c r="AI446" s="730"/>
      <c r="AJ446" s="730"/>
      <c r="AK446" s="730"/>
      <c r="AL446" s="730"/>
      <c r="AM446" s="730"/>
      <c r="AN446" s="731"/>
      <c r="AO446" s="328" t="s">
        <v>1578</v>
      </c>
    </row>
    <row r="447" spans="1:41" ht="12" customHeight="1">
      <c r="A447" s="200"/>
      <c r="B447" s="206" t="s">
        <v>699</v>
      </c>
      <c r="C447" s="197" t="s">
        <v>700</v>
      </c>
      <c r="D447" s="201"/>
      <c r="E447" s="201"/>
      <c r="F447" s="201"/>
      <c r="G447" s="242"/>
      <c r="H447" s="242"/>
      <c r="I447" s="242"/>
      <c r="J447" s="242"/>
      <c r="K447" s="242"/>
      <c r="L447" s="203"/>
      <c r="M447" s="203"/>
      <c r="N447" s="203"/>
      <c r="O447" s="204"/>
      <c r="P447" s="277" t="s">
        <v>874</v>
      </c>
      <c r="Q447" s="203"/>
      <c r="R447" s="203"/>
      <c r="S447" s="203"/>
      <c r="T447" s="198"/>
      <c r="U447" s="203"/>
      <c r="V447" s="198"/>
      <c r="W447" s="198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2"/>
      <c r="AO447" s="336"/>
    </row>
    <row r="448" spans="1:41" ht="12" customHeight="1">
      <c r="A448" s="200"/>
      <c r="B448" s="206" t="s">
        <v>867</v>
      </c>
      <c r="C448" s="197" t="s">
        <v>868</v>
      </c>
      <c r="D448" s="201"/>
      <c r="E448" s="201"/>
      <c r="F448" s="201"/>
      <c r="G448" s="242"/>
      <c r="H448" s="242"/>
      <c r="I448" s="242"/>
      <c r="J448" s="242"/>
      <c r="K448" s="242"/>
      <c r="L448" s="203"/>
      <c r="M448" s="203"/>
      <c r="N448" s="203"/>
      <c r="O448" s="204"/>
      <c r="P448" s="277" t="s">
        <v>869</v>
      </c>
      <c r="Q448" s="203"/>
      <c r="R448" s="203"/>
      <c r="S448" s="203"/>
      <c r="T448" s="198"/>
      <c r="U448" s="203"/>
      <c r="V448" s="198"/>
      <c r="W448" s="198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2"/>
      <c r="AO448" s="336"/>
    </row>
    <row r="449" spans="1:41" ht="12" customHeight="1">
      <c r="A449" s="200"/>
      <c r="B449" s="206" t="s">
        <v>870</v>
      </c>
      <c r="C449" s="197" t="s">
        <v>871</v>
      </c>
      <c r="D449" s="201"/>
      <c r="E449" s="201"/>
      <c r="F449" s="201"/>
      <c r="G449" s="242"/>
      <c r="H449" s="242"/>
      <c r="I449" s="242"/>
      <c r="J449" s="242"/>
      <c r="K449" s="242"/>
      <c r="L449" s="203"/>
      <c r="M449" s="203"/>
      <c r="N449" s="203"/>
      <c r="O449" s="204"/>
      <c r="P449" s="277" t="s">
        <v>874</v>
      </c>
      <c r="Q449" s="203"/>
      <c r="R449" s="203"/>
      <c r="S449" s="203"/>
      <c r="T449" s="198"/>
      <c r="U449" s="203"/>
      <c r="V449" s="198"/>
      <c r="W449" s="198"/>
      <c r="X449" s="201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2"/>
      <c r="AO449" s="336"/>
    </row>
    <row r="450" spans="1:41" ht="12" customHeight="1">
      <c r="A450" s="200"/>
      <c r="B450" s="206" t="s">
        <v>873</v>
      </c>
      <c r="C450" s="197" t="s">
        <v>872</v>
      </c>
      <c r="D450" s="201"/>
      <c r="E450" s="201"/>
      <c r="F450" s="201"/>
      <c r="G450" s="242"/>
      <c r="H450" s="242"/>
      <c r="I450" s="242"/>
      <c r="J450" s="242"/>
      <c r="K450" s="242"/>
      <c r="L450" s="203"/>
      <c r="M450" s="203"/>
      <c r="N450" s="203"/>
      <c r="O450" s="204"/>
      <c r="P450" s="277" t="s">
        <v>874</v>
      </c>
      <c r="Q450" s="203"/>
      <c r="R450" s="203"/>
      <c r="S450" s="203"/>
      <c r="T450" s="198"/>
      <c r="U450" s="203"/>
      <c r="V450" s="198"/>
      <c r="W450" s="198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2"/>
      <c r="AO450" s="336"/>
    </row>
    <row r="451" spans="1:41" ht="12" customHeight="1">
      <c r="A451" s="213"/>
      <c r="B451" s="206" t="s">
        <v>864</v>
      </c>
      <c r="C451" s="208" t="s">
        <v>1397</v>
      </c>
      <c r="D451" s="213"/>
      <c r="E451" s="213"/>
      <c r="F451" s="213"/>
      <c r="G451" s="248"/>
      <c r="H451" s="248"/>
      <c r="I451" s="248"/>
      <c r="J451" s="248"/>
      <c r="K451" s="248"/>
      <c r="L451" s="216"/>
      <c r="M451" s="216"/>
      <c r="N451" s="216"/>
      <c r="O451" s="216"/>
      <c r="P451" s="278" t="s">
        <v>1399</v>
      </c>
      <c r="Q451" s="216"/>
      <c r="R451" s="216"/>
      <c r="S451" s="216"/>
      <c r="T451" s="208"/>
      <c r="U451" s="216"/>
      <c r="V451" s="208"/>
      <c r="W451" s="208"/>
      <c r="X451" s="213"/>
      <c r="Y451" s="213"/>
      <c r="Z451" s="213"/>
      <c r="AA451" s="213"/>
      <c r="AB451" s="213"/>
      <c r="AC451" s="213"/>
      <c r="AD451" s="213"/>
      <c r="AE451" s="213"/>
      <c r="AF451" s="213"/>
      <c r="AG451" s="213"/>
      <c r="AH451" s="213"/>
      <c r="AI451" s="213"/>
      <c r="AJ451" s="213"/>
      <c r="AK451" s="213"/>
      <c r="AL451" s="213"/>
      <c r="AM451" s="213"/>
      <c r="AN451" s="214"/>
      <c r="AO451" s="336"/>
    </row>
    <row r="452" spans="1:41" ht="12" customHeight="1">
      <c r="A452" s="358"/>
      <c r="B452" s="206" t="s">
        <v>865</v>
      </c>
      <c r="C452" s="207" t="s">
        <v>1398</v>
      </c>
      <c r="D452" s="213"/>
      <c r="E452" s="213"/>
      <c r="F452" s="213"/>
      <c r="G452" s="248"/>
      <c r="H452" s="248"/>
      <c r="I452" s="248"/>
      <c r="J452" s="248"/>
      <c r="K452" s="248"/>
      <c r="L452" s="216"/>
      <c r="M452" s="216"/>
      <c r="N452" s="216"/>
      <c r="O452" s="217"/>
      <c r="P452" s="278" t="s">
        <v>1399</v>
      </c>
      <c r="Q452" s="216"/>
      <c r="R452" s="216"/>
      <c r="S452" s="216"/>
      <c r="T452" s="208"/>
      <c r="U452" s="216"/>
      <c r="V452" s="208"/>
      <c r="W452" s="208"/>
      <c r="X452" s="213"/>
      <c r="Y452" s="213"/>
      <c r="Z452" s="213"/>
      <c r="AA452" s="213"/>
      <c r="AB452" s="213"/>
      <c r="AC452" s="213"/>
      <c r="AD452" s="213"/>
      <c r="AE452" s="213"/>
      <c r="AF452" s="213"/>
      <c r="AG452" s="213"/>
      <c r="AH452" s="213"/>
      <c r="AI452" s="213"/>
      <c r="AJ452" s="213"/>
      <c r="AK452" s="213"/>
      <c r="AL452" s="213"/>
      <c r="AM452" s="213"/>
      <c r="AN452" s="214"/>
      <c r="AO452" s="336">
        <v>3280</v>
      </c>
    </row>
    <row r="453" spans="1:41" ht="12" customHeight="1">
      <c r="A453" s="358"/>
      <c r="B453" s="206" t="s">
        <v>865</v>
      </c>
      <c r="C453" s="207" t="s">
        <v>795</v>
      </c>
      <c r="D453" s="213"/>
      <c r="E453" s="213"/>
      <c r="F453" s="213"/>
      <c r="G453" s="248"/>
      <c r="H453" s="248"/>
      <c r="I453" s="248"/>
      <c r="J453" s="248"/>
      <c r="K453" s="248"/>
      <c r="L453" s="216"/>
      <c r="M453" s="216"/>
      <c r="N453" s="216"/>
      <c r="O453" s="217"/>
      <c r="P453" s="278" t="s">
        <v>1399</v>
      </c>
      <c r="Q453" s="216"/>
      <c r="R453" s="216"/>
      <c r="S453" s="216"/>
      <c r="T453" s="208"/>
      <c r="U453" s="216"/>
      <c r="V453" s="208"/>
      <c r="W453" s="208"/>
      <c r="X453" s="213"/>
      <c r="Y453" s="213"/>
      <c r="Z453" s="213"/>
      <c r="AA453" s="213"/>
      <c r="AB453" s="213"/>
      <c r="AC453" s="213"/>
      <c r="AD453" s="213"/>
      <c r="AE453" s="213"/>
      <c r="AF453" s="213"/>
      <c r="AG453" s="213"/>
      <c r="AH453" s="213"/>
      <c r="AI453" s="213"/>
      <c r="AJ453" s="213"/>
      <c r="AK453" s="213"/>
      <c r="AL453" s="213"/>
      <c r="AM453" s="213"/>
      <c r="AN453" s="214"/>
      <c r="AO453" s="336">
        <v>980</v>
      </c>
    </row>
    <row r="454" spans="1:41" ht="12" customHeight="1">
      <c r="A454" s="200"/>
      <c r="B454" s="206" t="s">
        <v>866</v>
      </c>
      <c r="C454" s="197" t="s">
        <v>1400</v>
      </c>
      <c r="D454" s="201"/>
      <c r="E454" s="201"/>
      <c r="F454" s="201"/>
      <c r="G454" s="242"/>
      <c r="H454" s="242"/>
      <c r="I454" s="242"/>
      <c r="J454" s="242"/>
      <c r="K454" s="242"/>
      <c r="L454" s="203"/>
      <c r="M454" s="203"/>
      <c r="N454" s="203"/>
      <c r="O454" s="204"/>
      <c r="P454" s="277" t="s">
        <v>1399</v>
      </c>
      <c r="Q454" s="203"/>
      <c r="R454" s="203"/>
      <c r="S454" s="203"/>
      <c r="T454" s="198"/>
      <c r="U454" s="203"/>
      <c r="V454" s="198"/>
      <c r="W454" s="198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2"/>
      <c r="AO454" s="333">
        <v>170</v>
      </c>
    </row>
  </sheetData>
  <sheetProtection/>
  <mergeCells count="2148">
    <mergeCell ref="I333:M333"/>
    <mergeCell ref="N333:P333"/>
    <mergeCell ref="Q333:S333"/>
    <mergeCell ref="T333:U333"/>
    <mergeCell ref="I331:M331"/>
    <mergeCell ref="N331:P331"/>
    <mergeCell ref="Q331:S331"/>
    <mergeCell ref="T331:U331"/>
    <mergeCell ref="I332:M332"/>
    <mergeCell ref="N332:P332"/>
    <mergeCell ref="Q332:S332"/>
    <mergeCell ref="T332:U332"/>
    <mergeCell ref="AO302:AO303"/>
    <mergeCell ref="P303:S303"/>
    <mergeCell ref="T303:W303"/>
    <mergeCell ref="X303:AA303"/>
    <mergeCell ref="AB303:AF303"/>
    <mergeCell ref="AG303:AJ303"/>
    <mergeCell ref="AK303:AN303"/>
    <mergeCell ref="AG302:AJ302"/>
    <mergeCell ref="AO222:AO223"/>
    <mergeCell ref="K223:M223"/>
    <mergeCell ref="N223:O223"/>
    <mergeCell ref="P223:Q223"/>
    <mergeCell ref="U223:X223"/>
    <mergeCell ref="Y223:AB223"/>
    <mergeCell ref="AC223:AE223"/>
    <mergeCell ref="P222:Q222"/>
    <mergeCell ref="R222:T223"/>
    <mergeCell ref="U222:X222"/>
    <mergeCell ref="B222:B223"/>
    <mergeCell ref="C222:J223"/>
    <mergeCell ref="K222:M222"/>
    <mergeCell ref="N222:O222"/>
    <mergeCell ref="Q132:S132"/>
    <mergeCell ref="T132:V132"/>
    <mergeCell ref="K134:M134"/>
    <mergeCell ref="N134:P134"/>
    <mergeCell ref="Q134:S134"/>
    <mergeCell ref="T134:V134"/>
    <mergeCell ref="Q133:S133"/>
    <mergeCell ref="AA433:AE433"/>
    <mergeCell ref="AF433:AH433"/>
    <mergeCell ref="AI433:AK433"/>
    <mergeCell ref="AL433:AN433"/>
    <mergeCell ref="AA432:AE432"/>
    <mergeCell ref="AF432:AH432"/>
    <mergeCell ref="AI432:AK432"/>
    <mergeCell ref="AL432:AN432"/>
    <mergeCell ref="AA431:AE431"/>
    <mergeCell ref="AF431:AH431"/>
    <mergeCell ref="AI431:AK431"/>
    <mergeCell ref="AL431:AN431"/>
    <mergeCell ref="AA430:AE430"/>
    <mergeCell ref="AF430:AH430"/>
    <mergeCell ref="AI430:AK430"/>
    <mergeCell ref="AL430:AN430"/>
    <mergeCell ref="AL428:AN428"/>
    <mergeCell ref="AI427:AK427"/>
    <mergeCell ref="AI428:AK428"/>
    <mergeCell ref="AA429:AE429"/>
    <mergeCell ref="AF429:AH429"/>
    <mergeCell ref="AI429:AK429"/>
    <mergeCell ref="AL429:AN429"/>
    <mergeCell ref="AL417:AN417"/>
    <mergeCell ref="AL418:AN418"/>
    <mergeCell ref="AL419:AN419"/>
    <mergeCell ref="AL420:AN420"/>
    <mergeCell ref="AF425:AH425"/>
    <mergeCell ref="AF426:AH426"/>
    <mergeCell ref="AF427:AH427"/>
    <mergeCell ref="AL422:AN422"/>
    <mergeCell ref="AL423:AN423"/>
    <mergeCell ref="AL424:AN424"/>
    <mergeCell ref="AL427:AN427"/>
    <mergeCell ref="AI423:AK423"/>
    <mergeCell ref="AI424:AK424"/>
    <mergeCell ref="AI425:AK425"/>
    <mergeCell ref="AI426:AK426"/>
    <mergeCell ref="AA428:AE428"/>
    <mergeCell ref="AF417:AH417"/>
    <mergeCell ref="AF418:AH418"/>
    <mergeCell ref="AF419:AH419"/>
    <mergeCell ref="AF420:AH420"/>
    <mergeCell ref="AF421:AH421"/>
    <mergeCell ref="AF422:AH422"/>
    <mergeCell ref="AF423:AH423"/>
    <mergeCell ref="AF428:AH428"/>
    <mergeCell ref="AF424:AH424"/>
    <mergeCell ref="Q136:S136"/>
    <mergeCell ref="AA419:AE419"/>
    <mergeCell ref="AA420:AE420"/>
    <mergeCell ref="AA421:AE421"/>
    <mergeCell ref="Y222:AB222"/>
    <mergeCell ref="V332:Y332"/>
    <mergeCell ref="Z332:AE332"/>
    <mergeCell ref="V331:Y331"/>
    <mergeCell ref="Z331:AE331"/>
    <mergeCell ref="AG405:AK405"/>
    <mergeCell ref="Z346:AB346"/>
    <mergeCell ref="W132:Y132"/>
    <mergeCell ref="Z132:AA132"/>
    <mergeCell ref="AB134:AG134"/>
    <mergeCell ref="AC222:AE222"/>
    <mergeCell ref="AF222:AN223"/>
    <mergeCell ref="Z333:AE333"/>
    <mergeCell ref="AF333:AH333"/>
    <mergeCell ref="T302:W302"/>
    <mergeCell ref="AI394:AN394"/>
    <mergeCell ref="AI392:AN392"/>
    <mergeCell ref="W85:Y85"/>
    <mergeCell ref="Z85:AA85"/>
    <mergeCell ref="AB85:AG85"/>
    <mergeCell ref="AB87:AG87"/>
    <mergeCell ref="Y184:AD184"/>
    <mergeCell ref="AC200:AE200"/>
    <mergeCell ref="V333:Y333"/>
    <mergeCell ref="Q135:S135"/>
    <mergeCell ref="T136:V136"/>
    <mergeCell ref="V326:Y326"/>
    <mergeCell ref="P319:S319"/>
    <mergeCell ref="N162:Q162"/>
    <mergeCell ref="N168:P168"/>
    <mergeCell ref="N169:P169"/>
    <mergeCell ref="Q166:S166"/>
    <mergeCell ref="R164:V164"/>
    <mergeCell ref="R338:T338"/>
    <mergeCell ref="U338:Y338"/>
    <mergeCell ref="R340:T340"/>
    <mergeCell ref="P302:S302"/>
    <mergeCell ref="Y209:AB209"/>
    <mergeCell ref="T296:W297"/>
    <mergeCell ref="R216:T216"/>
    <mergeCell ref="R227:T227"/>
    <mergeCell ref="O361:Q361"/>
    <mergeCell ref="O352:Q352"/>
    <mergeCell ref="O350:Q350"/>
    <mergeCell ref="O354:Q354"/>
    <mergeCell ref="O360:Q360"/>
    <mergeCell ref="O355:Q355"/>
    <mergeCell ref="O359:Q359"/>
    <mergeCell ref="U349:Y349"/>
    <mergeCell ref="R351:T351"/>
    <mergeCell ref="U361:Y361"/>
    <mergeCell ref="U362:Y362"/>
    <mergeCell ref="U360:Y360"/>
    <mergeCell ref="R344:T344"/>
    <mergeCell ref="O349:Q349"/>
    <mergeCell ref="R347:T347"/>
    <mergeCell ref="R352:T352"/>
    <mergeCell ref="R345:T345"/>
    <mergeCell ref="R348:T348"/>
    <mergeCell ref="N127:P127"/>
    <mergeCell ref="N128:P128"/>
    <mergeCell ref="N142:P142"/>
    <mergeCell ref="N130:P130"/>
    <mergeCell ref="N131:P131"/>
    <mergeCell ref="N135:P135"/>
    <mergeCell ref="N133:P133"/>
    <mergeCell ref="N136:P136"/>
    <mergeCell ref="N132:P132"/>
    <mergeCell ref="N157:Q157"/>
    <mergeCell ref="N170:P170"/>
    <mergeCell ref="N154:Q154"/>
    <mergeCell ref="Q145:S145"/>
    <mergeCell ref="N163:Q163"/>
    <mergeCell ref="R159:V159"/>
    <mergeCell ref="Q170:S170"/>
    <mergeCell ref="Q148:S148"/>
    <mergeCell ref="Q149:S149"/>
    <mergeCell ref="Q168:S168"/>
    <mergeCell ref="N126:P126"/>
    <mergeCell ref="R161:V161"/>
    <mergeCell ref="N129:P129"/>
    <mergeCell ref="N137:P137"/>
    <mergeCell ref="T131:V131"/>
    <mergeCell ref="T133:V133"/>
    <mergeCell ref="N148:P148"/>
    <mergeCell ref="Q129:S129"/>
    <mergeCell ref="N138:P138"/>
    <mergeCell ref="N143:P143"/>
    <mergeCell ref="Q144:S144"/>
    <mergeCell ref="N144:P144"/>
    <mergeCell ref="N139:P139"/>
    <mergeCell ref="N141:P141"/>
    <mergeCell ref="Q142:S142"/>
    <mergeCell ref="Q143:S143"/>
    <mergeCell ref="N140:P140"/>
    <mergeCell ref="Q141:S141"/>
    <mergeCell ref="Q139:S139"/>
    <mergeCell ref="Q131:S131"/>
    <mergeCell ref="Q130:S130"/>
    <mergeCell ref="Q128:S128"/>
    <mergeCell ref="Q118:S118"/>
    <mergeCell ref="Q124:S124"/>
    <mergeCell ref="Q123:S123"/>
    <mergeCell ref="Q127:S127"/>
    <mergeCell ref="Q122:S122"/>
    <mergeCell ref="Q121:S121"/>
    <mergeCell ref="Q126:S126"/>
    <mergeCell ref="T112:V112"/>
    <mergeCell ref="W114:Y114"/>
    <mergeCell ref="W113:Y113"/>
    <mergeCell ref="Q114:S114"/>
    <mergeCell ref="T113:V113"/>
    <mergeCell ref="Q112:S112"/>
    <mergeCell ref="W112:Y112"/>
    <mergeCell ref="Q113:S113"/>
    <mergeCell ref="T125:V125"/>
    <mergeCell ref="K104:M104"/>
    <mergeCell ref="N102:P102"/>
    <mergeCell ref="N104:P104"/>
    <mergeCell ref="Q125:S125"/>
    <mergeCell ref="Q116:S116"/>
    <mergeCell ref="Q115:S115"/>
    <mergeCell ref="N125:P125"/>
    <mergeCell ref="N118:P118"/>
    <mergeCell ref="N119:P119"/>
    <mergeCell ref="T101:V101"/>
    <mergeCell ref="T111:V111"/>
    <mergeCell ref="K102:M102"/>
    <mergeCell ref="Q102:S102"/>
    <mergeCell ref="K101:M101"/>
    <mergeCell ref="Q103:S103"/>
    <mergeCell ref="Q104:S104"/>
    <mergeCell ref="Q119:S119"/>
    <mergeCell ref="T109:V109"/>
    <mergeCell ref="T102:V102"/>
    <mergeCell ref="T107:V107"/>
    <mergeCell ref="T114:V114"/>
    <mergeCell ref="T105:V105"/>
    <mergeCell ref="N96:P96"/>
    <mergeCell ref="N97:P98"/>
    <mergeCell ref="Q120:S120"/>
    <mergeCell ref="Q100:S100"/>
    <mergeCell ref="N107:P107"/>
    <mergeCell ref="Q107:S107"/>
    <mergeCell ref="Q105:S105"/>
    <mergeCell ref="Q101:S101"/>
    <mergeCell ref="Q117:S117"/>
    <mergeCell ref="Q110:S110"/>
    <mergeCell ref="W86:Y86"/>
    <mergeCell ref="W82:Y82"/>
    <mergeCell ref="W84:Y84"/>
    <mergeCell ref="Z83:AA84"/>
    <mergeCell ref="Z82:AA82"/>
    <mergeCell ref="AO80:AO81"/>
    <mergeCell ref="Z81:AA81"/>
    <mergeCell ref="Z80:AA80"/>
    <mergeCell ref="AH80:AN81"/>
    <mergeCell ref="T63:V63"/>
    <mergeCell ref="T60:V60"/>
    <mergeCell ref="T61:V61"/>
    <mergeCell ref="Z75:AA75"/>
    <mergeCell ref="W66:Y66"/>
    <mergeCell ref="Z68:AA68"/>
    <mergeCell ref="W73:Y73"/>
    <mergeCell ref="Z66:AA66"/>
    <mergeCell ref="W68:Y68"/>
    <mergeCell ref="Z70:AA70"/>
    <mergeCell ref="T50:V50"/>
    <mergeCell ref="T51:V51"/>
    <mergeCell ref="W49:Y49"/>
    <mergeCell ref="Q63:S63"/>
    <mergeCell ref="T58:V58"/>
    <mergeCell ref="T53:V53"/>
    <mergeCell ref="T57:V57"/>
    <mergeCell ref="Q55:S55"/>
    <mergeCell ref="Q56:S56"/>
    <mergeCell ref="T55:V55"/>
    <mergeCell ref="T49:V49"/>
    <mergeCell ref="W48:Y48"/>
    <mergeCell ref="T46:V46"/>
    <mergeCell ref="Q58:S58"/>
    <mergeCell ref="T52:V52"/>
    <mergeCell ref="Q57:S57"/>
    <mergeCell ref="W54:Y54"/>
    <mergeCell ref="T56:V56"/>
    <mergeCell ref="Q53:S53"/>
    <mergeCell ref="T54:V54"/>
    <mergeCell ref="AB34:AG34"/>
    <mergeCell ref="Z27:AA27"/>
    <mergeCell ref="Z30:AA30"/>
    <mergeCell ref="Z29:AA29"/>
    <mergeCell ref="Z28:AA28"/>
    <mergeCell ref="AB30:AG30"/>
    <mergeCell ref="AB29:AG29"/>
    <mergeCell ref="AB27:AG27"/>
    <mergeCell ref="AB32:AG32"/>
    <mergeCell ref="AB26:AG26"/>
    <mergeCell ref="Z26:AA26"/>
    <mergeCell ref="W23:Y23"/>
    <mergeCell ref="Z20:AA20"/>
    <mergeCell ref="Z21:AA21"/>
    <mergeCell ref="AB25:AG25"/>
    <mergeCell ref="AB21:AG21"/>
    <mergeCell ref="W24:Y24"/>
    <mergeCell ref="Z25:AA25"/>
    <mergeCell ref="Z23:AA23"/>
    <mergeCell ref="T21:V21"/>
    <mergeCell ref="T20:V20"/>
    <mergeCell ref="W20:Y20"/>
    <mergeCell ref="W22:Y22"/>
    <mergeCell ref="W21:Y21"/>
    <mergeCell ref="K22:M22"/>
    <mergeCell ref="N21:P21"/>
    <mergeCell ref="Q18:S18"/>
    <mergeCell ref="AB18:AG18"/>
    <mergeCell ref="Z18:AA18"/>
    <mergeCell ref="Z22:AA22"/>
    <mergeCell ref="AB19:AG19"/>
    <mergeCell ref="AB20:AG20"/>
    <mergeCell ref="N18:P18"/>
    <mergeCell ref="N19:P19"/>
    <mergeCell ref="K21:M21"/>
    <mergeCell ref="K19:M19"/>
    <mergeCell ref="K18:M18"/>
    <mergeCell ref="K20:M20"/>
    <mergeCell ref="T34:V34"/>
    <mergeCell ref="T37:V37"/>
    <mergeCell ref="T35:V35"/>
    <mergeCell ref="T38:V38"/>
    <mergeCell ref="Z38:AA38"/>
    <mergeCell ref="T23:V23"/>
    <mergeCell ref="T24:V24"/>
    <mergeCell ref="T25:V25"/>
    <mergeCell ref="T33:V33"/>
    <mergeCell ref="T32:V32"/>
    <mergeCell ref="Z31:AA31"/>
    <mergeCell ref="W31:Y31"/>
    <mergeCell ref="W28:Y28"/>
    <mergeCell ref="T26:V26"/>
    <mergeCell ref="W45:Y45"/>
    <mergeCell ref="AB38:AG38"/>
    <mergeCell ref="Z36:AA36"/>
    <mergeCell ref="Z41:AA41"/>
    <mergeCell ref="AB36:AG36"/>
    <mergeCell ref="Z37:AA37"/>
    <mergeCell ref="AB37:AG37"/>
    <mergeCell ref="Z39:AA39"/>
    <mergeCell ref="AB39:AG39"/>
    <mergeCell ref="AB40:AG40"/>
    <mergeCell ref="N47:P47"/>
    <mergeCell ref="N46:P46"/>
    <mergeCell ref="W47:Y47"/>
    <mergeCell ref="AB46:AG46"/>
    <mergeCell ref="Q47:S47"/>
    <mergeCell ref="Q46:S46"/>
    <mergeCell ref="W46:Y46"/>
    <mergeCell ref="T47:V47"/>
    <mergeCell ref="Q40:S40"/>
    <mergeCell ref="W42:Y42"/>
    <mergeCell ref="W44:Y44"/>
    <mergeCell ref="W43:Y43"/>
    <mergeCell ref="W41:Y41"/>
    <mergeCell ref="Q43:S43"/>
    <mergeCell ref="Q42:S42"/>
    <mergeCell ref="Q41:S41"/>
    <mergeCell ref="T41:V41"/>
    <mergeCell ref="T40:V40"/>
    <mergeCell ref="K41:M41"/>
    <mergeCell ref="K42:M42"/>
    <mergeCell ref="T45:V45"/>
    <mergeCell ref="Q44:S44"/>
    <mergeCell ref="K36:M36"/>
    <mergeCell ref="K32:M32"/>
    <mergeCell ref="K37:M37"/>
    <mergeCell ref="K40:M40"/>
    <mergeCell ref="K34:M34"/>
    <mergeCell ref="K35:M35"/>
    <mergeCell ref="K38:M38"/>
    <mergeCell ref="N48:P48"/>
    <mergeCell ref="K53:M53"/>
    <mergeCell ref="N51:P51"/>
    <mergeCell ref="N52:P52"/>
    <mergeCell ref="N49:P49"/>
    <mergeCell ref="N50:P50"/>
    <mergeCell ref="N53:P53"/>
    <mergeCell ref="K52:M52"/>
    <mergeCell ref="K49:M49"/>
    <mergeCell ref="K51:M51"/>
    <mergeCell ref="K66:M66"/>
    <mergeCell ref="K70:M70"/>
    <mergeCell ref="K65:M65"/>
    <mergeCell ref="K69:M69"/>
    <mergeCell ref="K67:M67"/>
    <mergeCell ref="K68:M68"/>
    <mergeCell ref="K63:M63"/>
    <mergeCell ref="K61:M61"/>
    <mergeCell ref="K58:M58"/>
    <mergeCell ref="K60:M60"/>
    <mergeCell ref="N55:P55"/>
    <mergeCell ref="N57:P57"/>
    <mergeCell ref="N70:P70"/>
    <mergeCell ref="N68:P68"/>
    <mergeCell ref="N67:P67"/>
    <mergeCell ref="N69:P69"/>
    <mergeCell ref="N64:P64"/>
    <mergeCell ref="N60:P60"/>
    <mergeCell ref="N58:P58"/>
    <mergeCell ref="N56:P56"/>
    <mergeCell ref="K62:M62"/>
    <mergeCell ref="N66:P66"/>
    <mergeCell ref="N65:P65"/>
    <mergeCell ref="N61:P61"/>
    <mergeCell ref="N63:P63"/>
    <mergeCell ref="N62:P62"/>
    <mergeCell ref="K57:M57"/>
    <mergeCell ref="K56:M56"/>
    <mergeCell ref="K64:M64"/>
    <mergeCell ref="AO166:AO167"/>
    <mergeCell ref="AE183:AG183"/>
    <mergeCell ref="AE177:AG177"/>
    <mergeCell ref="AB172:AG172"/>
    <mergeCell ref="AO175:AO176"/>
    <mergeCell ref="Y182:AD182"/>
    <mergeCell ref="Y180:AD180"/>
    <mergeCell ref="AB168:AG168"/>
    <mergeCell ref="AB167:AG167"/>
    <mergeCell ref="W168:Y168"/>
    <mergeCell ref="AE194:AG194"/>
    <mergeCell ref="Y200:AB200"/>
    <mergeCell ref="Y204:AB204"/>
    <mergeCell ref="AC201:AE201"/>
    <mergeCell ref="Y202:AB202"/>
    <mergeCell ref="AC202:AE202"/>
    <mergeCell ref="AC208:AE208"/>
    <mergeCell ref="U204:X204"/>
    <mergeCell ref="AC204:AE204"/>
    <mergeCell ref="AC207:AE207"/>
    <mergeCell ref="Y207:AB207"/>
    <mergeCell ref="AC205:AE205"/>
    <mergeCell ref="AC213:AE213"/>
    <mergeCell ref="AC212:AE212"/>
    <mergeCell ref="AC209:AE209"/>
    <mergeCell ref="AC210:AE210"/>
    <mergeCell ref="AC211:AE211"/>
    <mergeCell ref="AC216:AE216"/>
    <mergeCell ref="AC219:AE219"/>
    <mergeCell ref="AC221:AE221"/>
    <mergeCell ref="AC217:AE217"/>
    <mergeCell ref="AC229:AE229"/>
    <mergeCell ref="AI388:AN388"/>
    <mergeCell ref="AA417:AE417"/>
    <mergeCell ref="AI389:AN389"/>
    <mergeCell ref="Z387:AB387"/>
    <mergeCell ref="AI417:AK418"/>
    <mergeCell ref="AL406:AN406"/>
    <mergeCell ref="AK302:AN302"/>
    <mergeCell ref="AF332:AH332"/>
    <mergeCell ref="AI333:AN333"/>
    <mergeCell ref="AO417:AO418"/>
    <mergeCell ref="AL421:AN421"/>
    <mergeCell ref="AC218:AE218"/>
    <mergeCell ref="AC224:AE224"/>
    <mergeCell ref="AK292:AN292"/>
    <mergeCell ref="AK312:AN315"/>
    <mergeCell ref="AG292:AJ292"/>
    <mergeCell ref="AB309:AF309"/>
    <mergeCell ref="AB312:AF312"/>
    <mergeCell ref="AG308:AJ309"/>
    <mergeCell ref="L394:O394"/>
    <mergeCell ref="I407:L407"/>
    <mergeCell ref="AO439:AO440"/>
    <mergeCell ref="AI393:AN393"/>
    <mergeCell ref="AG409:AK409"/>
    <mergeCell ref="AL405:AN405"/>
    <mergeCell ref="AL413:AN413"/>
    <mergeCell ref="AO405:AO406"/>
    <mergeCell ref="AL414:AN414"/>
    <mergeCell ref="AI419:AK419"/>
    <mergeCell ref="O363:Q363"/>
    <mergeCell ref="R363:T363"/>
    <mergeCell ref="P393:S393"/>
    <mergeCell ref="P392:S392"/>
    <mergeCell ref="T392:V392"/>
    <mergeCell ref="T393:V393"/>
    <mergeCell ref="L392:O392"/>
    <mergeCell ref="O364:Q364"/>
    <mergeCell ref="O366:Q366"/>
    <mergeCell ref="C368:O369"/>
    <mergeCell ref="U366:Y366"/>
    <mergeCell ref="R355:T355"/>
    <mergeCell ref="R356:T356"/>
    <mergeCell ref="R361:T361"/>
    <mergeCell ref="U359:Y359"/>
    <mergeCell ref="R362:T362"/>
    <mergeCell ref="R357:T357"/>
    <mergeCell ref="R366:T366"/>
    <mergeCell ref="R364:T364"/>
    <mergeCell ref="U356:Y356"/>
    <mergeCell ref="P394:S394"/>
    <mergeCell ref="AG406:AK406"/>
    <mergeCell ref="R360:T360"/>
    <mergeCell ref="W387:Y387"/>
    <mergeCell ref="T386:V386"/>
    <mergeCell ref="W383:Y383"/>
    <mergeCell ref="T389:V389"/>
    <mergeCell ref="T388:V388"/>
    <mergeCell ref="T391:V391"/>
    <mergeCell ref="T369:W369"/>
    <mergeCell ref="O357:Q357"/>
    <mergeCell ref="R358:T358"/>
    <mergeCell ref="R354:T354"/>
    <mergeCell ref="R353:T353"/>
    <mergeCell ref="O353:Q353"/>
    <mergeCell ref="U339:Y339"/>
    <mergeCell ref="U357:Y357"/>
    <mergeCell ref="U358:Y358"/>
    <mergeCell ref="R359:T359"/>
    <mergeCell ref="U352:Y352"/>
    <mergeCell ref="U354:Y354"/>
    <mergeCell ref="U351:Y351"/>
    <mergeCell ref="U350:Y350"/>
    <mergeCell ref="R350:T350"/>
    <mergeCell ref="R349:T349"/>
    <mergeCell ref="P224:Q224"/>
    <mergeCell ref="U342:Y342"/>
    <mergeCell ref="Z343:AB343"/>
    <mergeCell ref="AC345:AG345"/>
    <mergeCell ref="T292:W292"/>
    <mergeCell ref="X292:AA292"/>
    <mergeCell ref="AB315:AF315"/>
    <mergeCell ref="U341:Y341"/>
    <mergeCell ref="R341:T341"/>
    <mergeCell ref="R337:T337"/>
    <mergeCell ref="C446:O446"/>
    <mergeCell ref="L393:O393"/>
    <mergeCell ref="T409:W409"/>
    <mergeCell ref="M414:P414"/>
    <mergeCell ref="M444:O444"/>
    <mergeCell ref="P444:S444"/>
    <mergeCell ref="T444:V444"/>
    <mergeCell ref="W440:Y440"/>
    <mergeCell ref="M441:O441"/>
    <mergeCell ref="P446:AN446"/>
    <mergeCell ref="Y217:AB217"/>
    <mergeCell ref="Y216:AB216"/>
    <mergeCell ref="R206:T206"/>
    <mergeCell ref="U207:X207"/>
    <mergeCell ref="R207:T207"/>
    <mergeCell ref="U217:X217"/>
    <mergeCell ref="Y206:AB206"/>
    <mergeCell ref="Y208:AB208"/>
    <mergeCell ref="AC203:AE203"/>
    <mergeCell ref="Y205:AB205"/>
    <mergeCell ref="Y201:AB201"/>
    <mergeCell ref="Y210:AB210"/>
    <mergeCell ref="Y211:AB211"/>
    <mergeCell ref="Y203:AB203"/>
    <mergeCell ref="AC206:AE206"/>
    <mergeCell ref="U192:X192"/>
    <mergeCell ref="U205:X205"/>
    <mergeCell ref="Y199:AB199"/>
    <mergeCell ref="U200:X200"/>
    <mergeCell ref="U198:X198"/>
    <mergeCell ref="U201:X201"/>
    <mergeCell ref="Y192:AD192"/>
    <mergeCell ref="U203:X203"/>
    <mergeCell ref="AE181:AG181"/>
    <mergeCell ref="AE182:AG182"/>
    <mergeCell ref="AE187:AG187"/>
    <mergeCell ref="Y185:AD185"/>
    <mergeCell ref="Y183:AD183"/>
    <mergeCell ref="AE184:AG184"/>
    <mergeCell ref="AE185:AG185"/>
    <mergeCell ref="U190:X190"/>
    <mergeCell ref="Y186:AD186"/>
    <mergeCell ref="U189:X189"/>
    <mergeCell ref="AE190:AG190"/>
    <mergeCell ref="AE189:AG189"/>
    <mergeCell ref="AE188:AG188"/>
    <mergeCell ref="Y190:AD190"/>
    <mergeCell ref="U186:X186"/>
    <mergeCell ref="Y187:AD187"/>
    <mergeCell ref="Y188:AD188"/>
    <mergeCell ref="AB110:AG110"/>
    <mergeCell ref="S189:T189"/>
    <mergeCell ref="S188:T188"/>
    <mergeCell ref="S186:T186"/>
    <mergeCell ref="S182:T182"/>
    <mergeCell ref="S187:T187"/>
    <mergeCell ref="S184:T184"/>
    <mergeCell ref="S176:T176"/>
    <mergeCell ref="S179:T179"/>
    <mergeCell ref="U181:X181"/>
    <mergeCell ref="AB111:AG111"/>
    <mergeCell ref="AB115:AG115"/>
    <mergeCell ref="AB114:AG114"/>
    <mergeCell ref="AB112:AG112"/>
    <mergeCell ref="W101:Y101"/>
    <mergeCell ref="W104:Y104"/>
    <mergeCell ref="W103:Y103"/>
    <mergeCell ref="AB109:AG109"/>
    <mergeCell ref="W117:Y117"/>
    <mergeCell ref="Z111:AA111"/>
    <mergeCell ref="Z102:AA102"/>
    <mergeCell ref="Z103:AA103"/>
    <mergeCell ref="Z93:AA93"/>
    <mergeCell ref="Z100:AA100"/>
    <mergeCell ref="Z96:AA96"/>
    <mergeCell ref="Z108:AA108"/>
    <mergeCell ref="AB71:AG71"/>
    <mergeCell ref="AB66:AG66"/>
    <mergeCell ref="AB72:AG72"/>
    <mergeCell ref="AB88:AG88"/>
    <mergeCell ref="AB68:AG68"/>
    <mergeCell ref="AB80:AG80"/>
    <mergeCell ref="AB81:AG81"/>
    <mergeCell ref="AB82:AG82"/>
    <mergeCell ref="AB86:AG86"/>
    <mergeCell ref="AB83:AG84"/>
    <mergeCell ref="AB94:AG94"/>
    <mergeCell ref="AB89:AG89"/>
    <mergeCell ref="AB91:AG91"/>
    <mergeCell ref="AB73:AG73"/>
    <mergeCell ref="AB93:AG93"/>
    <mergeCell ref="AB92:AG92"/>
    <mergeCell ref="AB61:AG61"/>
    <mergeCell ref="AB67:AG67"/>
    <mergeCell ref="AB69:AG69"/>
    <mergeCell ref="AB70:AG70"/>
    <mergeCell ref="AB64:AG64"/>
    <mergeCell ref="AB65:AG65"/>
    <mergeCell ref="AB63:AG63"/>
    <mergeCell ref="W61:Y61"/>
    <mergeCell ref="Z65:AA65"/>
    <mergeCell ref="W64:Y64"/>
    <mergeCell ref="AB52:AG52"/>
    <mergeCell ref="AB53:AG53"/>
    <mergeCell ref="Z52:AA52"/>
    <mergeCell ref="Z53:AA53"/>
    <mergeCell ref="AB62:AG62"/>
    <mergeCell ref="AB54:AG54"/>
    <mergeCell ref="AB55:AG55"/>
    <mergeCell ref="Z62:AA62"/>
    <mergeCell ref="Z63:AA63"/>
    <mergeCell ref="Z64:AA64"/>
    <mergeCell ref="W63:Y63"/>
    <mergeCell ref="W62:Y62"/>
    <mergeCell ref="AB60:AG60"/>
    <mergeCell ref="Z60:AA60"/>
    <mergeCell ref="Z59:AA59"/>
    <mergeCell ref="AB59:AG59"/>
    <mergeCell ref="AB58:AG58"/>
    <mergeCell ref="W58:Y58"/>
    <mergeCell ref="W57:Y57"/>
    <mergeCell ref="W56:Y56"/>
    <mergeCell ref="Z58:AA58"/>
    <mergeCell ref="Z57:AA57"/>
    <mergeCell ref="AB56:AG56"/>
    <mergeCell ref="AB57:AG57"/>
    <mergeCell ref="Q68:S68"/>
    <mergeCell ref="Q67:S67"/>
    <mergeCell ref="Z54:AA54"/>
    <mergeCell ref="Z56:AA56"/>
    <mergeCell ref="Z55:AA55"/>
    <mergeCell ref="W55:Y55"/>
    <mergeCell ref="W60:Y60"/>
    <mergeCell ref="W59:Y59"/>
    <mergeCell ref="Z61:AA61"/>
    <mergeCell ref="W65:Y65"/>
    <mergeCell ref="Q80:S80"/>
    <mergeCell ref="Q81:S81"/>
    <mergeCell ref="Q72:S72"/>
    <mergeCell ref="Q70:S70"/>
    <mergeCell ref="Q76:S76"/>
    <mergeCell ref="Q74:S74"/>
    <mergeCell ref="Q73:S73"/>
    <mergeCell ref="Q71:S71"/>
    <mergeCell ref="N76:P76"/>
    <mergeCell ref="N83:P84"/>
    <mergeCell ref="N71:P71"/>
    <mergeCell ref="N73:P73"/>
    <mergeCell ref="N82:P82"/>
    <mergeCell ref="N74:P74"/>
    <mergeCell ref="N81:P81"/>
    <mergeCell ref="N72:P72"/>
    <mergeCell ref="N75:P75"/>
    <mergeCell ref="N80:P80"/>
    <mergeCell ref="N85:P85"/>
    <mergeCell ref="Q85:S85"/>
    <mergeCell ref="Q94:S94"/>
    <mergeCell ref="Q88:S88"/>
    <mergeCell ref="Q89:S89"/>
    <mergeCell ref="Q91:S91"/>
    <mergeCell ref="Q92:S92"/>
    <mergeCell ref="Q93:S93"/>
    <mergeCell ref="Q86:S86"/>
    <mergeCell ref="N116:P116"/>
    <mergeCell ref="N114:P114"/>
    <mergeCell ref="Q84:S84"/>
    <mergeCell ref="Q90:S90"/>
    <mergeCell ref="Q87:S87"/>
    <mergeCell ref="N89:P89"/>
    <mergeCell ref="N86:P86"/>
    <mergeCell ref="N90:P90"/>
    <mergeCell ref="N87:P87"/>
    <mergeCell ref="N88:P88"/>
    <mergeCell ref="T117:V117"/>
    <mergeCell ref="W110:Y110"/>
    <mergeCell ref="W108:Y108"/>
    <mergeCell ref="N124:P124"/>
    <mergeCell ref="N111:P111"/>
    <mergeCell ref="N120:P120"/>
    <mergeCell ref="N121:P121"/>
    <mergeCell ref="N112:P112"/>
    <mergeCell ref="N123:P123"/>
    <mergeCell ref="N117:P117"/>
    <mergeCell ref="T116:V116"/>
    <mergeCell ref="W116:Y116"/>
    <mergeCell ref="W111:Y111"/>
    <mergeCell ref="W107:Y107"/>
    <mergeCell ref="T106:V106"/>
    <mergeCell ref="Q106:S106"/>
    <mergeCell ref="T115:V115"/>
    <mergeCell ref="T110:V110"/>
    <mergeCell ref="Q108:S108"/>
    <mergeCell ref="T108:V108"/>
    <mergeCell ref="Q109:S109"/>
    <mergeCell ref="Q111:S111"/>
    <mergeCell ref="T87:V87"/>
    <mergeCell ref="T104:V104"/>
    <mergeCell ref="T96:V96"/>
    <mergeCell ref="T98:V98"/>
    <mergeCell ref="T103:V103"/>
    <mergeCell ref="T93:V93"/>
    <mergeCell ref="T94:V94"/>
    <mergeCell ref="T88:V88"/>
    <mergeCell ref="T100:V100"/>
    <mergeCell ref="T97:V97"/>
    <mergeCell ref="Q95:S95"/>
    <mergeCell ref="Q99:S99"/>
    <mergeCell ref="Z99:AA99"/>
    <mergeCell ref="Z97:AA98"/>
    <mergeCell ref="W97:Y97"/>
    <mergeCell ref="T99:V99"/>
    <mergeCell ref="T95:V95"/>
    <mergeCell ref="Z95:AA95"/>
    <mergeCell ref="Q96:S96"/>
    <mergeCell ref="Q97:S98"/>
    <mergeCell ref="AB74:AG74"/>
    <mergeCell ref="W89:Y89"/>
    <mergeCell ref="Z90:AA90"/>
    <mergeCell ref="W88:Y88"/>
    <mergeCell ref="W87:Y87"/>
    <mergeCell ref="W81:Y81"/>
    <mergeCell ref="W83:Y83"/>
    <mergeCell ref="AB90:AG90"/>
    <mergeCell ref="AB75:AG75"/>
    <mergeCell ref="AB76:AG76"/>
    <mergeCell ref="W80:Y80"/>
    <mergeCell ref="W90:Y90"/>
    <mergeCell ref="AB100:AG100"/>
    <mergeCell ref="AB102:AG102"/>
    <mergeCell ref="W98:Y98"/>
    <mergeCell ref="W99:Y99"/>
    <mergeCell ref="W100:Y100"/>
    <mergeCell ref="W96:Y96"/>
    <mergeCell ref="AB99:AG99"/>
    <mergeCell ref="Z101:AA101"/>
    <mergeCell ref="T92:V92"/>
    <mergeCell ref="T89:V89"/>
    <mergeCell ref="T91:V91"/>
    <mergeCell ref="T66:V66"/>
    <mergeCell ref="T75:V75"/>
    <mergeCell ref="T76:V76"/>
    <mergeCell ref="T82:V82"/>
    <mergeCell ref="T83:V84"/>
    <mergeCell ref="T85:V85"/>
    <mergeCell ref="T67:V67"/>
    <mergeCell ref="Z69:AA69"/>
    <mergeCell ref="Z71:AA71"/>
    <mergeCell ref="Z76:AA76"/>
    <mergeCell ref="Z73:AA73"/>
    <mergeCell ref="Z87:AA87"/>
    <mergeCell ref="Z72:AA72"/>
    <mergeCell ref="Z74:AA74"/>
    <mergeCell ref="Z86:AA86"/>
    <mergeCell ref="W95:Y95"/>
    <mergeCell ref="W93:Y93"/>
    <mergeCell ref="Z92:AA92"/>
    <mergeCell ref="Z88:AA88"/>
    <mergeCell ref="Z94:AA94"/>
    <mergeCell ref="Z89:AA89"/>
    <mergeCell ref="W91:Y91"/>
    <mergeCell ref="W92:Y92"/>
    <mergeCell ref="W94:Y94"/>
    <mergeCell ref="Z91:AA91"/>
    <mergeCell ref="Q83:S83"/>
    <mergeCell ref="T74:V74"/>
    <mergeCell ref="T68:V68"/>
    <mergeCell ref="T80:V81"/>
    <mergeCell ref="T73:V73"/>
    <mergeCell ref="T71:V71"/>
    <mergeCell ref="T70:V70"/>
    <mergeCell ref="T72:V72"/>
    <mergeCell ref="Q75:S75"/>
    <mergeCell ref="Q82:S82"/>
    <mergeCell ref="N54:P54"/>
    <mergeCell ref="Q54:S54"/>
    <mergeCell ref="W53:Y53"/>
    <mergeCell ref="W52:Y52"/>
    <mergeCell ref="AB49:AG49"/>
    <mergeCell ref="Z51:AA51"/>
    <mergeCell ref="Q52:S52"/>
    <mergeCell ref="Q51:S51"/>
    <mergeCell ref="Q50:S50"/>
    <mergeCell ref="Q49:S49"/>
    <mergeCell ref="AB50:AG50"/>
    <mergeCell ref="Z49:AA49"/>
    <mergeCell ref="AB51:AG51"/>
    <mergeCell ref="Z50:AA50"/>
    <mergeCell ref="AB41:AG41"/>
    <mergeCell ref="W36:Y36"/>
    <mergeCell ref="Z24:AA24"/>
    <mergeCell ref="AB28:AG28"/>
    <mergeCell ref="AB31:AG31"/>
    <mergeCell ref="AB33:AG33"/>
    <mergeCell ref="Z34:AA34"/>
    <mergeCell ref="Z33:AA33"/>
    <mergeCell ref="AB35:AG35"/>
    <mergeCell ref="Z32:AA32"/>
    <mergeCell ref="W26:Y26"/>
    <mergeCell ref="W30:Y30"/>
    <mergeCell ref="W29:Y29"/>
    <mergeCell ref="W27:Y27"/>
    <mergeCell ref="T31:V31"/>
    <mergeCell ref="T28:V28"/>
    <mergeCell ref="Z44:AA44"/>
    <mergeCell ref="AB44:AG44"/>
    <mergeCell ref="AB42:AG42"/>
    <mergeCell ref="W34:Y34"/>
    <mergeCell ref="Z35:AA35"/>
    <mergeCell ref="W39:Y39"/>
    <mergeCell ref="W37:Y37"/>
    <mergeCell ref="W38:Y38"/>
    <mergeCell ref="AB48:AG48"/>
    <mergeCell ref="AB43:AG43"/>
    <mergeCell ref="AB47:AG47"/>
    <mergeCell ref="Z46:AA46"/>
    <mergeCell ref="Z47:AA47"/>
    <mergeCell ref="Z45:AA45"/>
    <mergeCell ref="Z48:AA48"/>
    <mergeCell ref="AB45:AG45"/>
    <mergeCell ref="W51:Y51"/>
    <mergeCell ref="W50:Y50"/>
    <mergeCell ref="W76:Y76"/>
    <mergeCell ref="W74:Y74"/>
    <mergeCell ref="W75:Y75"/>
    <mergeCell ref="W67:Y67"/>
    <mergeCell ref="W72:Y72"/>
    <mergeCell ref="W70:Y70"/>
    <mergeCell ref="W69:Y69"/>
    <mergeCell ref="W71:Y71"/>
    <mergeCell ref="Z40:AA40"/>
    <mergeCell ref="W40:Y40"/>
    <mergeCell ref="Z43:AA43"/>
    <mergeCell ref="Z42:AA42"/>
    <mergeCell ref="T122:V122"/>
    <mergeCell ref="W131:Y131"/>
    <mergeCell ref="W133:Y133"/>
    <mergeCell ref="W142:Y142"/>
    <mergeCell ref="W135:Y135"/>
    <mergeCell ref="W137:Y137"/>
    <mergeCell ref="W136:Y136"/>
    <mergeCell ref="W139:Y139"/>
    <mergeCell ref="W134:Y134"/>
    <mergeCell ref="W138:Y138"/>
    <mergeCell ref="T119:V119"/>
    <mergeCell ref="W119:Y119"/>
    <mergeCell ref="T118:V118"/>
    <mergeCell ref="W118:Y118"/>
    <mergeCell ref="W129:Y129"/>
    <mergeCell ref="Z130:AA130"/>
    <mergeCell ref="Z129:AA129"/>
    <mergeCell ref="W121:Y121"/>
    <mergeCell ref="AB129:AG129"/>
    <mergeCell ref="Z131:AA131"/>
    <mergeCell ref="Z136:AA136"/>
    <mergeCell ref="Z128:AA128"/>
    <mergeCell ref="AB131:AG131"/>
    <mergeCell ref="AB140:AG140"/>
    <mergeCell ref="Z137:AA137"/>
    <mergeCell ref="Z139:AA139"/>
    <mergeCell ref="AB137:AG137"/>
    <mergeCell ref="AB138:AG138"/>
    <mergeCell ref="W140:Y140"/>
    <mergeCell ref="W124:Y124"/>
    <mergeCell ref="W146:Y146"/>
    <mergeCell ref="T143:V143"/>
    <mergeCell ref="T140:V140"/>
    <mergeCell ref="T142:V142"/>
    <mergeCell ref="T137:V137"/>
    <mergeCell ref="T146:V146"/>
    <mergeCell ref="T130:V130"/>
    <mergeCell ref="T141:V141"/>
    <mergeCell ref="W158:Z158"/>
    <mergeCell ref="W149:Y149"/>
    <mergeCell ref="T128:V128"/>
    <mergeCell ref="W145:Y145"/>
    <mergeCell ref="W147:Y147"/>
    <mergeCell ref="T148:V148"/>
    <mergeCell ref="T138:V138"/>
    <mergeCell ref="T139:V139"/>
    <mergeCell ref="W128:Y128"/>
    <mergeCell ref="W130:Y130"/>
    <mergeCell ref="P206:Q206"/>
    <mergeCell ref="P205:Q205"/>
    <mergeCell ref="AB149:AG149"/>
    <mergeCell ref="Z168:AA168"/>
    <mergeCell ref="Z167:AA167"/>
    <mergeCell ref="Z166:AA166"/>
    <mergeCell ref="Z149:AA149"/>
    <mergeCell ref="AA155:AF155"/>
    <mergeCell ref="AA156:AF156"/>
    <mergeCell ref="AA158:AF158"/>
    <mergeCell ref="P208:Q208"/>
    <mergeCell ref="R208:T208"/>
    <mergeCell ref="U206:X206"/>
    <mergeCell ref="U208:X208"/>
    <mergeCell ref="P207:Q207"/>
    <mergeCell ref="R204:T204"/>
    <mergeCell ref="P204:Q204"/>
    <mergeCell ref="L379:O380"/>
    <mergeCell ref="P386:S386"/>
    <mergeCell ref="P385:S385"/>
    <mergeCell ref="L383:O383"/>
    <mergeCell ref="L386:O386"/>
    <mergeCell ref="L382:O382"/>
    <mergeCell ref="I379:K380"/>
    <mergeCell ref="O365:Q365"/>
    <mergeCell ref="P369:S369"/>
    <mergeCell ref="P368:S368"/>
    <mergeCell ref="R365:T365"/>
    <mergeCell ref="T368:W368"/>
    <mergeCell ref="W379:Y380"/>
    <mergeCell ref="P379:S380"/>
    <mergeCell ref="T379:V380"/>
    <mergeCell ref="U365:Y365"/>
    <mergeCell ref="I381:K381"/>
    <mergeCell ref="T385:V385"/>
    <mergeCell ref="L381:O381"/>
    <mergeCell ref="P383:S383"/>
    <mergeCell ref="P384:S384"/>
    <mergeCell ref="T382:V382"/>
    <mergeCell ref="P382:S382"/>
    <mergeCell ref="L384:O384"/>
    <mergeCell ref="T384:V384"/>
    <mergeCell ref="P381:S381"/>
    <mergeCell ref="I391:K391"/>
    <mergeCell ref="L390:O390"/>
    <mergeCell ref="I387:K387"/>
    <mergeCell ref="P389:S389"/>
    <mergeCell ref="P388:S388"/>
    <mergeCell ref="L391:O391"/>
    <mergeCell ref="L389:O389"/>
    <mergeCell ref="P391:S391"/>
    <mergeCell ref="P390:S390"/>
    <mergeCell ref="L388:O388"/>
    <mergeCell ref="I382:K382"/>
    <mergeCell ref="I383:K383"/>
    <mergeCell ref="Q406:S406"/>
    <mergeCell ref="T405:W406"/>
    <mergeCell ref="Q405:S405"/>
    <mergeCell ref="M405:P406"/>
    <mergeCell ref="T390:V390"/>
    <mergeCell ref="L387:O387"/>
    <mergeCell ref="L385:O385"/>
    <mergeCell ref="P387:S387"/>
    <mergeCell ref="I408:L408"/>
    <mergeCell ref="Q408:S408"/>
    <mergeCell ref="T408:W408"/>
    <mergeCell ref="T407:W407"/>
    <mergeCell ref="M407:P407"/>
    <mergeCell ref="M408:P408"/>
    <mergeCell ref="Q407:S407"/>
    <mergeCell ref="I414:L414"/>
    <mergeCell ref="I411:L411"/>
    <mergeCell ref="M411:P411"/>
    <mergeCell ref="Q414:S414"/>
    <mergeCell ref="P439:S439"/>
    <mergeCell ref="W442:Y442"/>
    <mergeCell ref="T439:V439"/>
    <mergeCell ref="P442:S442"/>
    <mergeCell ref="P441:S441"/>
    <mergeCell ref="T442:V442"/>
    <mergeCell ref="T440:V440"/>
    <mergeCell ref="W441:Y441"/>
    <mergeCell ref="AC442:AG442"/>
    <mergeCell ref="M443:O443"/>
    <mergeCell ref="T443:V443"/>
    <mergeCell ref="W443:Y443"/>
    <mergeCell ref="P443:S443"/>
    <mergeCell ref="M442:O442"/>
    <mergeCell ref="Q409:S409"/>
    <mergeCell ref="T413:W413"/>
    <mergeCell ref="Q411:S411"/>
    <mergeCell ref="T411:W411"/>
    <mergeCell ref="Q413:S413"/>
    <mergeCell ref="AA414:AC414"/>
    <mergeCell ref="X414:Z414"/>
    <mergeCell ref="T414:W414"/>
    <mergeCell ref="W439:Y439"/>
    <mergeCell ref="AA422:AE422"/>
    <mergeCell ref="AA423:AE423"/>
    <mergeCell ref="AA424:AE424"/>
    <mergeCell ref="AA425:AE425"/>
    <mergeCell ref="AA426:AE426"/>
    <mergeCell ref="AA427:AE427"/>
    <mergeCell ref="AL425:AN425"/>
    <mergeCell ref="AL426:AN426"/>
    <mergeCell ref="AA409:AC409"/>
    <mergeCell ref="X409:Z409"/>
    <mergeCell ref="AG414:AK414"/>
    <mergeCell ref="AD414:AF414"/>
    <mergeCell ref="AI420:AK420"/>
    <mergeCell ref="AI421:AK421"/>
    <mergeCell ref="AA418:AE418"/>
    <mergeCell ref="AL409:AN409"/>
    <mergeCell ref="AC440:AG440"/>
    <mergeCell ref="Z444:AB444"/>
    <mergeCell ref="AH441:AN441"/>
    <mergeCell ref="AH439:AN440"/>
    <mergeCell ref="AH444:AN444"/>
    <mergeCell ref="AH442:AN442"/>
    <mergeCell ref="AH443:AN443"/>
    <mergeCell ref="Z442:AB442"/>
    <mergeCell ref="AC443:AG443"/>
    <mergeCell ref="Z443:AB443"/>
    <mergeCell ref="AD409:AF409"/>
    <mergeCell ref="AD412:AF412"/>
    <mergeCell ref="AG412:AK412"/>
    <mergeCell ref="AI422:AK422"/>
    <mergeCell ref="AG413:AK413"/>
    <mergeCell ref="AD413:AF413"/>
    <mergeCell ref="K143:M143"/>
    <mergeCell ref="AL407:AN407"/>
    <mergeCell ref="X407:Z407"/>
    <mergeCell ref="AG407:AK407"/>
    <mergeCell ref="AA407:AC407"/>
    <mergeCell ref="AA406:AC406"/>
    <mergeCell ref="X406:Z406"/>
    <mergeCell ref="N145:P145"/>
    <mergeCell ref="N92:P92"/>
    <mergeCell ref="N105:P105"/>
    <mergeCell ref="N110:P110"/>
    <mergeCell ref="N95:P95"/>
    <mergeCell ref="N99:P99"/>
    <mergeCell ref="N109:P109"/>
    <mergeCell ref="N108:P108"/>
    <mergeCell ref="N106:P106"/>
    <mergeCell ref="N101:P101"/>
    <mergeCell ref="N100:P100"/>
    <mergeCell ref="N146:P146"/>
    <mergeCell ref="K146:M146"/>
    <mergeCell ref="K149:M149"/>
    <mergeCell ref="K147:M147"/>
    <mergeCell ref="N147:P147"/>
    <mergeCell ref="R201:T201"/>
    <mergeCell ref="R213:T213"/>
    <mergeCell ref="R205:T205"/>
    <mergeCell ref="R212:T212"/>
    <mergeCell ref="R211:T211"/>
    <mergeCell ref="P216:Q216"/>
    <mergeCell ref="U214:X214"/>
    <mergeCell ref="R214:T214"/>
    <mergeCell ref="P215:Q215"/>
    <mergeCell ref="U216:X216"/>
    <mergeCell ref="U215:X215"/>
    <mergeCell ref="P214:Q214"/>
    <mergeCell ref="R215:T215"/>
    <mergeCell ref="R342:T342"/>
    <mergeCell ref="O345:Q345"/>
    <mergeCell ref="R346:T346"/>
    <mergeCell ref="U343:Y343"/>
    <mergeCell ref="O346:Q346"/>
    <mergeCell ref="O344:Q344"/>
    <mergeCell ref="O343:Q343"/>
    <mergeCell ref="R343:T343"/>
    <mergeCell ref="U346:Y346"/>
    <mergeCell ref="U345:Y345"/>
    <mergeCell ref="N91:P91"/>
    <mergeCell ref="N103:P103"/>
    <mergeCell ref="R154:V154"/>
    <mergeCell ref="T149:V149"/>
    <mergeCell ref="N149:P149"/>
    <mergeCell ref="N93:P93"/>
    <mergeCell ref="N94:P94"/>
    <mergeCell ref="N115:P115"/>
    <mergeCell ref="N113:P113"/>
    <mergeCell ref="N122:P122"/>
    <mergeCell ref="K169:M169"/>
    <mergeCell ref="K144:M144"/>
    <mergeCell ref="K148:M148"/>
    <mergeCell ref="K168:M168"/>
    <mergeCell ref="C154:M154"/>
    <mergeCell ref="C166:J167"/>
    <mergeCell ref="K167:M167"/>
    <mergeCell ref="K166:M166"/>
    <mergeCell ref="K145:M145"/>
    <mergeCell ref="K207:M207"/>
    <mergeCell ref="K209:M209"/>
    <mergeCell ref="N226:O226"/>
    <mergeCell ref="K225:M225"/>
    <mergeCell ref="K212:M212"/>
    <mergeCell ref="K210:M210"/>
    <mergeCell ref="N210:O210"/>
    <mergeCell ref="K224:M224"/>
    <mergeCell ref="K206:M206"/>
    <mergeCell ref="K205:M205"/>
    <mergeCell ref="K204:M204"/>
    <mergeCell ref="K201:M201"/>
    <mergeCell ref="K203:M203"/>
    <mergeCell ref="K202:M202"/>
    <mergeCell ref="N216:O216"/>
    <mergeCell ref="N214:O214"/>
    <mergeCell ref="N215:O215"/>
    <mergeCell ref="N213:O213"/>
    <mergeCell ref="K213:M213"/>
    <mergeCell ref="N212:O212"/>
    <mergeCell ref="K220:M220"/>
    <mergeCell ref="K218:M218"/>
    <mergeCell ref="K216:M216"/>
    <mergeCell ref="P212:Q212"/>
    <mergeCell ref="K208:M208"/>
    <mergeCell ref="N211:O211"/>
    <mergeCell ref="K211:M211"/>
    <mergeCell ref="N209:O209"/>
    <mergeCell ref="N208:O208"/>
    <mergeCell ref="K230:M230"/>
    <mergeCell ref="N229:O229"/>
    <mergeCell ref="K228:M228"/>
    <mergeCell ref="K227:M227"/>
    <mergeCell ref="N227:O227"/>
    <mergeCell ref="N228:O228"/>
    <mergeCell ref="K229:M229"/>
    <mergeCell ref="P213:Q213"/>
    <mergeCell ref="P209:Q209"/>
    <mergeCell ref="U211:X211"/>
    <mergeCell ref="U209:X209"/>
    <mergeCell ref="R209:T209"/>
    <mergeCell ref="P210:Q210"/>
    <mergeCell ref="R210:T210"/>
    <mergeCell ref="P211:Q211"/>
    <mergeCell ref="U210:X210"/>
    <mergeCell ref="R229:T229"/>
    <mergeCell ref="P227:Q227"/>
    <mergeCell ref="P225:Q225"/>
    <mergeCell ref="P226:Q226"/>
    <mergeCell ref="R228:T228"/>
    <mergeCell ref="P229:Q229"/>
    <mergeCell ref="P228:Q228"/>
    <mergeCell ref="R226:T226"/>
    <mergeCell ref="R225:T225"/>
    <mergeCell ref="P230:Q230"/>
    <mergeCell ref="I328:M328"/>
    <mergeCell ref="C292:O293"/>
    <mergeCell ref="P317:S317"/>
    <mergeCell ref="P318:S318"/>
    <mergeCell ref="P316:S316"/>
    <mergeCell ref="K231:M231"/>
    <mergeCell ref="N231:O231"/>
    <mergeCell ref="P231:Q231"/>
    <mergeCell ref="N230:O230"/>
    <mergeCell ref="I335:M335"/>
    <mergeCell ref="I334:M334"/>
    <mergeCell ref="K234:M234"/>
    <mergeCell ref="P236:S236"/>
    <mergeCell ref="P292:S292"/>
    <mergeCell ref="Q328:S328"/>
    <mergeCell ref="P259:S259"/>
    <mergeCell ref="I330:M330"/>
    <mergeCell ref="C258:O259"/>
    <mergeCell ref="P293:S293"/>
    <mergeCell ref="Z171:AA171"/>
    <mergeCell ref="AB173:AG173"/>
    <mergeCell ref="AE175:AG175"/>
    <mergeCell ref="N190:P190"/>
    <mergeCell ref="U183:X183"/>
    <mergeCell ref="U182:X182"/>
    <mergeCell ref="U177:X177"/>
    <mergeCell ref="U180:X180"/>
    <mergeCell ref="U179:X179"/>
    <mergeCell ref="S178:T178"/>
    <mergeCell ref="AE180:AG180"/>
    <mergeCell ref="U197:X197"/>
    <mergeCell ref="U184:X184"/>
    <mergeCell ref="U185:X185"/>
    <mergeCell ref="U199:X199"/>
    <mergeCell ref="U194:X194"/>
    <mergeCell ref="U193:X193"/>
    <mergeCell ref="Y189:AD189"/>
    <mergeCell ref="AE186:AG186"/>
    <mergeCell ref="N155:Q155"/>
    <mergeCell ref="W155:Z155"/>
    <mergeCell ref="U187:X187"/>
    <mergeCell ref="U191:X191"/>
    <mergeCell ref="U188:X188"/>
    <mergeCell ref="Y176:AD176"/>
    <mergeCell ref="W171:Y171"/>
    <mergeCell ref="W173:Y173"/>
    <mergeCell ref="Y175:AD175"/>
    <mergeCell ref="AB171:AG171"/>
    <mergeCell ref="Z138:AA138"/>
    <mergeCell ref="N164:Q164"/>
    <mergeCell ref="N160:Q160"/>
    <mergeCell ref="T144:V144"/>
    <mergeCell ref="T145:V145"/>
    <mergeCell ref="Q146:S146"/>
    <mergeCell ref="T147:V147"/>
    <mergeCell ref="AA157:AF157"/>
    <mergeCell ref="W148:Y148"/>
    <mergeCell ref="N159:Q159"/>
    <mergeCell ref="Z148:AA148"/>
    <mergeCell ref="R157:V157"/>
    <mergeCell ref="Q178:R178"/>
    <mergeCell ref="N172:P172"/>
    <mergeCell ref="Z173:AA173"/>
    <mergeCell ref="U178:X178"/>
    <mergeCell ref="U176:X176"/>
    <mergeCell ref="T170:V170"/>
    <mergeCell ref="Q172:S172"/>
    <mergeCell ref="R155:V155"/>
    <mergeCell ref="N178:P178"/>
    <mergeCell ref="Q175:R175"/>
    <mergeCell ref="Q171:S171"/>
    <mergeCell ref="U175:X175"/>
    <mergeCell ref="T173:V173"/>
    <mergeCell ref="T172:V172"/>
    <mergeCell ref="Q173:S173"/>
    <mergeCell ref="S175:T175"/>
    <mergeCell ref="W172:Y172"/>
    <mergeCell ref="S177:T177"/>
    <mergeCell ref="R160:V160"/>
    <mergeCell ref="T171:V171"/>
    <mergeCell ref="T166:V167"/>
    <mergeCell ref="N161:Q161"/>
    <mergeCell ref="R162:V162"/>
    <mergeCell ref="Q169:S169"/>
    <mergeCell ref="N166:P166"/>
    <mergeCell ref="N167:P167"/>
    <mergeCell ref="N171:P171"/>
    <mergeCell ref="Q167:S167"/>
    <mergeCell ref="W444:Y444"/>
    <mergeCell ref="T441:V441"/>
    <mergeCell ref="AA413:AC413"/>
    <mergeCell ref="AC444:AG444"/>
    <mergeCell ref="Z441:AB441"/>
    <mergeCell ref="AC441:AG441"/>
    <mergeCell ref="AC439:AG439"/>
    <mergeCell ref="Z440:AB440"/>
    <mergeCell ref="X413:Z413"/>
    <mergeCell ref="Z439:AB439"/>
    <mergeCell ref="B405:B406"/>
    <mergeCell ref="C405:H406"/>
    <mergeCell ref="I405:L405"/>
    <mergeCell ref="I406:L406"/>
    <mergeCell ref="B439:B440"/>
    <mergeCell ref="M439:O439"/>
    <mergeCell ref="I413:L413"/>
    <mergeCell ref="M409:P409"/>
    <mergeCell ref="C439:L440"/>
    <mergeCell ref="M440:O440"/>
    <mergeCell ref="B417:B418"/>
    <mergeCell ref="P440:S440"/>
    <mergeCell ref="M413:P413"/>
    <mergeCell ref="I409:L409"/>
    <mergeCell ref="B379:B380"/>
    <mergeCell ref="C379:H380"/>
    <mergeCell ref="Z345:AB345"/>
    <mergeCell ref="U344:Y344"/>
    <mergeCell ref="Z362:AB362"/>
    <mergeCell ref="B368:B369"/>
    <mergeCell ref="Z355:AB355"/>
    <mergeCell ref="Z365:AB365"/>
    <mergeCell ref="U348:Y348"/>
    <mergeCell ref="Z344:AB344"/>
    <mergeCell ref="AJ1:AN1"/>
    <mergeCell ref="AB113:AG113"/>
    <mergeCell ref="AB139:AG139"/>
    <mergeCell ref="AB120:AG120"/>
    <mergeCell ref="AB117:AG117"/>
    <mergeCell ref="AB118:AG118"/>
    <mergeCell ref="AB97:AG98"/>
    <mergeCell ref="AB95:AG95"/>
    <mergeCell ref="AB136:AG136"/>
    <mergeCell ref="AB128:AG128"/>
    <mergeCell ref="AC387:AH387"/>
    <mergeCell ref="Z379:AB380"/>
    <mergeCell ref="AC381:AH381"/>
    <mergeCell ref="AH359:AJ359"/>
    <mergeCell ref="AI386:AN386"/>
    <mergeCell ref="AK366:AN366"/>
    <mergeCell ref="AK364:AN364"/>
    <mergeCell ref="Z366:AB366"/>
    <mergeCell ref="AC383:AH383"/>
    <mergeCell ref="AC382:AH382"/>
    <mergeCell ref="Z353:AB353"/>
    <mergeCell ref="AC359:AG359"/>
    <mergeCell ref="AC358:AG358"/>
    <mergeCell ref="Z358:AB358"/>
    <mergeCell ref="AC353:AG353"/>
    <mergeCell ref="Z356:AB356"/>
    <mergeCell ref="AB132:AG132"/>
    <mergeCell ref="Z134:AA134"/>
    <mergeCell ref="AI390:AN390"/>
    <mergeCell ref="AB135:AG135"/>
    <mergeCell ref="AB133:AG133"/>
    <mergeCell ref="Z133:AA133"/>
    <mergeCell ref="Z135:AA135"/>
    <mergeCell ref="Z340:AB340"/>
    <mergeCell ref="Z354:AB354"/>
    <mergeCell ref="Z352:AB352"/>
    <mergeCell ref="AB166:AG166"/>
    <mergeCell ref="AB294:AF295"/>
    <mergeCell ref="AG237:AJ237"/>
    <mergeCell ref="Z326:AE326"/>
    <mergeCell ref="AE193:AG193"/>
    <mergeCell ref="Y194:AD194"/>
    <mergeCell ref="W169:Y169"/>
    <mergeCell ref="U196:X196"/>
    <mergeCell ref="T168:V168"/>
    <mergeCell ref="T169:V169"/>
    <mergeCell ref="AK359:AN359"/>
    <mergeCell ref="AO326:AO327"/>
    <mergeCell ref="AI335:AN335"/>
    <mergeCell ref="AH338:AJ338"/>
    <mergeCell ref="AI334:AN334"/>
    <mergeCell ref="AK338:AN338"/>
    <mergeCell ref="AK337:AN337"/>
    <mergeCell ref="AO337:AO338"/>
    <mergeCell ref="AI329:AN329"/>
    <mergeCell ref="AI330:AN330"/>
    <mergeCell ref="Z110:AA110"/>
    <mergeCell ref="Z120:AA120"/>
    <mergeCell ref="Z142:AA142"/>
    <mergeCell ref="AB126:AG126"/>
    <mergeCell ref="Z114:AA114"/>
    <mergeCell ref="Z113:AA113"/>
    <mergeCell ref="AB125:AG125"/>
    <mergeCell ref="Z121:AA121"/>
    <mergeCell ref="AB130:AG130"/>
    <mergeCell ref="AB124:AG124"/>
    <mergeCell ref="AB121:AG121"/>
    <mergeCell ref="AB122:AG122"/>
    <mergeCell ref="AB123:AG123"/>
    <mergeCell ref="W126:Y126"/>
    <mergeCell ref="Z125:AA125"/>
    <mergeCell ref="Z126:AA126"/>
    <mergeCell ref="W120:Y120"/>
    <mergeCell ref="W122:Y122"/>
    <mergeCell ref="W125:Y125"/>
    <mergeCell ref="Z123:AA123"/>
    <mergeCell ref="Z124:AA124"/>
    <mergeCell ref="W123:Y123"/>
    <mergeCell ref="Z117:AA117"/>
    <mergeCell ref="Z115:AA115"/>
    <mergeCell ref="Z116:AA116"/>
    <mergeCell ref="Z119:AA119"/>
    <mergeCell ref="Z118:AA118"/>
    <mergeCell ref="AB119:AG119"/>
    <mergeCell ref="Z109:AA109"/>
    <mergeCell ref="Z104:AA104"/>
    <mergeCell ref="W106:Y106"/>
    <mergeCell ref="Z106:AA106"/>
    <mergeCell ref="W109:Y109"/>
    <mergeCell ref="W105:Y105"/>
    <mergeCell ref="Z105:AA105"/>
    <mergeCell ref="W115:Y115"/>
    <mergeCell ref="AB116:AG116"/>
    <mergeCell ref="Q45:S45"/>
    <mergeCell ref="T69:V69"/>
    <mergeCell ref="Z107:AA107"/>
    <mergeCell ref="W102:Y102"/>
    <mergeCell ref="Q60:S60"/>
    <mergeCell ref="Q61:S61"/>
    <mergeCell ref="Q62:S62"/>
    <mergeCell ref="T62:V62"/>
    <mergeCell ref="T90:V90"/>
    <mergeCell ref="T86:V86"/>
    <mergeCell ref="AB127:AG127"/>
    <mergeCell ref="AB101:AG101"/>
    <mergeCell ref="T126:V126"/>
    <mergeCell ref="T120:V120"/>
    <mergeCell ref="T121:V121"/>
    <mergeCell ref="T124:V124"/>
    <mergeCell ref="T123:V123"/>
    <mergeCell ref="T127:V127"/>
    <mergeCell ref="Z127:AA127"/>
    <mergeCell ref="Z122:AA122"/>
    <mergeCell ref="T29:V29"/>
    <mergeCell ref="T135:V135"/>
    <mergeCell ref="Q38:S38"/>
    <mergeCell ref="T39:V39"/>
    <mergeCell ref="T42:V42"/>
    <mergeCell ref="T48:V48"/>
    <mergeCell ref="Q48:S48"/>
    <mergeCell ref="T44:V44"/>
    <mergeCell ref="T43:V43"/>
    <mergeCell ref="Q31:S31"/>
    <mergeCell ref="Z19:AA19"/>
    <mergeCell ref="AB16:AG16"/>
    <mergeCell ref="AB22:AG22"/>
    <mergeCell ref="AB24:AG24"/>
    <mergeCell ref="AB23:AG23"/>
    <mergeCell ref="AO15:AO16"/>
    <mergeCell ref="AH15:AN16"/>
    <mergeCell ref="AB15:AG15"/>
    <mergeCell ref="Z15:AA15"/>
    <mergeCell ref="Z16:AA16"/>
    <mergeCell ref="Q32:S32"/>
    <mergeCell ref="R163:V163"/>
    <mergeCell ref="AB96:AG96"/>
    <mergeCell ref="AB104:AG104"/>
    <mergeCell ref="W32:Y32"/>
    <mergeCell ref="W33:Y33"/>
    <mergeCell ref="W35:Y35"/>
    <mergeCell ref="Q39:S39"/>
    <mergeCell ref="T36:V36"/>
    <mergeCell ref="Z141:AA141"/>
    <mergeCell ref="T27:V27"/>
    <mergeCell ref="T30:V30"/>
    <mergeCell ref="W25:Y25"/>
    <mergeCell ref="T15:V16"/>
    <mergeCell ref="W19:Y19"/>
    <mergeCell ref="W15:Y15"/>
    <mergeCell ref="W16:Y16"/>
    <mergeCell ref="T19:V19"/>
    <mergeCell ref="T18:V18"/>
    <mergeCell ref="W18:Y18"/>
    <mergeCell ref="Q191:R191"/>
    <mergeCell ref="Q186:R186"/>
    <mergeCell ref="Q176:R176"/>
    <mergeCell ref="Q177:R177"/>
    <mergeCell ref="Q183:R183"/>
    <mergeCell ref="Q190:R190"/>
    <mergeCell ref="Q187:R187"/>
    <mergeCell ref="Q179:R179"/>
    <mergeCell ref="Q189:R189"/>
    <mergeCell ref="N196:O196"/>
    <mergeCell ref="P198:Q198"/>
    <mergeCell ref="S180:T180"/>
    <mergeCell ref="Q185:R185"/>
    <mergeCell ref="S185:T185"/>
    <mergeCell ref="S183:T183"/>
    <mergeCell ref="Q184:R184"/>
    <mergeCell ref="Q182:R182"/>
    <mergeCell ref="Q181:R181"/>
    <mergeCell ref="S190:T190"/>
    <mergeCell ref="P199:Q199"/>
    <mergeCell ref="P200:Q200"/>
    <mergeCell ref="Q193:R193"/>
    <mergeCell ref="R196:T197"/>
    <mergeCell ref="R199:T199"/>
    <mergeCell ref="P197:Q197"/>
    <mergeCell ref="P196:Q196"/>
    <mergeCell ref="N194:P194"/>
    <mergeCell ref="N197:O197"/>
    <mergeCell ref="AC198:AE198"/>
    <mergeCell ref="AC199:AE199"/>
    <mergeCell ref="Y198:AB198"/>
    <mergeCell ref="N191:P191"/>
    <mergeCell ref="S193:T193"/>
    <mergeCell ref="S194:T194"/>
    <mergeCell ref="S191:T191"/>
    <mergeCell ref="R198:T198"/>
    <mergeCell ref="Q192:R192"/>
    <mergeCell ref="N192:P192"/>
    <mergeCell ref="AO196:AO197"/>
    <mergeCell ref="AE191:AG191"/>
    <mergeCell ref="AC196:AE196"/>
    <mergeCell ref="Y196:AB196"/>
    <mergeCell ref="AC197:AE197"/>
    <mergeCell ref="Y197:AB197"/>
    <mergeCell ref="Y191:AD191"/>
    <mergeCell ref="AF196:AN197"/>
    <mergeCell ref="AE192:AG192"/>
    <mergeCell ref="Y193:AD193"/>
    <mergeCell ref="Z170:AA170"/>
    <mergeCell ref="AB169:AG169"/>
    <mergeCell ref="W170:Y170"/>
    <mergeCell ref="W167:Y167"/>
    <mergeCell ref="Z169:AA169"/>
    <mergeCell ref="Z145:AA145"/>
    <mergeCell ref="AB146:AG146"/>
    <mergeCell ref="AG154:AN154"/>
    <mergeCell ref="AB148:AG148"/>
    <mergeCell ref="Z147:AA147"/>
    <mergeCell ref="AA154:AF154"/>
    <mergeCell ref="AB147:AG147"/>
    <mergeCell ref="AB145:AG145"/>
    <mergeCell ref="AH166:AN167"/>
    <mergeCell ref="Z146:AA146"/>
    <mergeCell ref="W154:Z154"/>
    <mergeCell ref="AB144:AG144"/>
    <mergeCell ref="Z140:AA140"/>
    <mergeCell ref="W141:Y141"/>
    <mergeCell ref="Z144:AA144"/>
    <mergeCell ref="W143:Y143"/>
    <mergeCell ref="W144:Y144"/>
    <mergeCell ref="Z143:AA143"/>
    <mergeCell ref="AB141:AG141"/>
    <mergeCell ref="AB142:AG142"/>
    <mergeCell ref="AB143:AG143"/>
    <mergeCell ref="Q140:S140"/>
    <mergeCell ref="K127:M127"/>
    <mergeCell ref="K137:M137"/>
    <mergeCell ref="Q138:S138"/>
    <mergeCell ref="Q137:S137"/>
    <mergeCell ref="K133:M133"/>
    <mergeCell ref="K138:M138"/>
    <mergeCell ref="K128:M128"/>
    <mergeCell ref="K129:M129"/>
    <mergeCell ref="K135:M135"/>
    <mergeCell ref="K130:M130"/>
    <mergeCell ref="K141:M141"/>
    <mergeCell ref="K142:M142"/>
    <mergeCell ref="K139:M139"/>
    <mergeCell ref="K140:M140"/>
    <mergeCell ref="K131:M131"/>
    <mergeCell ref="K136:M136"/>
    <mergeCell ref="K132:M132"/>
    <mergeCell ref="K93:M93"/>
    <mergeCell ref="K99:M99"/>
    <mergeCell ref="K98:M98"/>
    <mergeCell ref="K97:M97"/>
    <mergeCell ref="K94:M94"/>
    <mergeCell ref="K117:M117"/>
    <mergeCell ref="K109:M109"/>
    <mergeCell ref="K112:M112"/>
    <mergeCell ref="K116:M116"/>
    <mergeCell ref="K115:M115"/>
    <mergeCell ref="K110:M110"/>
    <mergeCell ref="K103:M103"/>
    <mergeCell ref="K72:M72"/>
    <mergeCell ref="K73:M73"/>
    <mergeCell ref="K91:M91"/>
    <mergeCell ref="K86:M86"/>
    <mergeCell ref="K84:M84"/>
    <mergeCell ref="K90:M90"/>
    <mergeCell ref="K89:M89"/>
    <mergeCell ref="K92:M92"/>
    <mergeCell ref="K95:M95"/>
    <mergeCell ref="K108:M108"/>
    <mergeCell ref="K96:M96"/>
    <mergeCell ref="K118:M118"/>
    <mergeCell ref="K106:M106"/>
    <mergeCell ref="K107:M107"/>
    <mergeCell ref="K114:M114"/>
    <mergeCell ref="K113:M113"/>
    <mergeCell ref="K111:M111"/>
    <mergeCell ref="K100:M100"/>
    <mergeCell ref="K105:M105"/>
    <mergeCell ref="Q27:S27"/>
    <mergeCell ref="Q19:S19"/>
    <mergeCell ref="K23:M23"/>
    <mergeCell ref="K27:M27"/>
    <mergeCell ref="K26:M26"/>
    <mergeCell ref="N26:P26"/>
    <mergeCell ref="N27:P27"/>
    <mergeCell ref="N25:P25"/>
    <mergeCell ref="K25:M25"/>
    <mergeCell ref="K24:M24"/>
    <mergeCell ref="N20:P20"/>
    <mergeCell ref="Q26:S26"/>
    <mergeCell ref="Q24:S24"/>
    <mergeCell ref="Q22:S22"/>
    <mergeCell ref="Q23:S23"/>
    <mergeCell ref="Q25:S25"/>
    <mergeCell ref="K31:M31"/>
    <mergeCell ref="Q15:S15"/>
    <mergeCell ref="Q16:S16"/>
    <mergeCell ref="N15:P15"/>
    <mergeCell ref="N16:P16"/>
    <mergeCell ref="Q20:S20"/>
    <mergeCell ref="N23:P23"/>
    <mergeCell ref="N22:P22"/>
    <mergeCell ref="N24:P24"/>
    <mergeCell ref="Q21:S21"/>
    <mergeCell ref="N28:P28"/>
    <mergeCell ref="N30:P30"/>
    <mergeCell ref="K30:M30"/>
    <mergeCell ref="K29:M29"/>
    <mergeCell ref="N33:P33"/>
    <mergeCell ref="B15:B16"/>
    <mergeCell ref="K15:M15"/>
    <mergeCell ref="K16:M16"/>
    <mergeCell ref="C15:J16"/>
    <mergeCell ref="N32:P32"/>
    <mergeCell ref="K28:M28"/>
    <mergeCell ref="K33:M33"/>
    <mergeCell ref="N31:P31"/>
    <mergeCell ref="N29:P29"/>
    <mergeCell ref="N40:P40"/>
    <mergeCell ref="N36:P36"/>
    <mergeCell ref="Q33:S33"/>
    <mergeCell ref="Q37:S37"/>
    <mergeCell ref="Q36:S36"/>
    <mergeCell ref="Q35:S35"/>
    <mergeCell ref="Q34:S34"/>
    <mergeCell ref="N37:P37"/>
    <mergeCell ref="N34:P34"/>
    <mergeCell ref="N35:P35"/>
    <mergeCell ref="K75:M75"/>
    <mergeCell ref="Q30:S30"/>
    <mergeCell ref="Q28:S28"/>
    <mergeCell ref="Q29:S29"/>
    <mergeCell ref="K71:M71"/>
    <mergeCell ref="N45:P45"/>
    <mergeCell ref="N38:P38"/>
    <mergeCell ref="N44:P44"/>
    <mergeCell ref="K44:M44"/>
    <mergeCell ref="N39:P39"/>
    <mergeCell ref="K45:M45"/>
    <mergeCell ref="K43:M43"/>
    <mergeCell ref="K39:M39"/>
    <mergeCell ref="K59:M59"/>
    <mergeCell ref="K55:M55"/>
    <mergeCell ref="K54:M54"/>
    <mergeCell ref="K48:M48"/>
    <mergeCell ref="K50:M50"/>
    <mergeCell ref="K47:M47"/>
    <mergeCell ref="K46:M46"/>
    <mergeCell ref="N41:P41"/>
    <mergeCell ref="P233:Q233"/>
    <mergeCell ref="P296:S297"/>
    <mergeCell ref="N220:O220"/>
    <mergeCell ref="N217:O217"/>
    <mergeCell ref="N218:O218"/>
    <mergeCell ref="P217:Q217"/>
    <mergeCell ref="N225:O225"/>
    <mergeCell ref="N224:O224"/>
    <mergeCell ref="Q194:R194"/>
    <mergeCell ref="P258:S258"/>
    <mergeCell ref="T259:W259"/>
    <mergeCell ref="N43:P43"/>
    <mergeCell ref="W166:Y166"/>
    <mergeCell ref="R200:T200"/>
    <mergeCell ref="N198:O198"/>
    <mergeCell ref="N193:P193"/>
    <mergeCell ref="P201:Q201"/>
    <mergeCell ref="N42:P42"/>
    <mergeCell ref="Q147:S147"/>
    <mergeCell ref="S192:T192"/>
    <mergeCell ref="N183:P183"/>
    <mergeCell ref="N185:P185"/>
    <mergeCell ref="S181:T181"/>
    <mergeCell ref="N188:P188"/>
    <mergeCell ref="N189:P189"/>
    <mergeCell ref="N186:P186"/>
    <mergeCell ref="Q188:R188"/>
    <mergeCell ref="B326:B327"/>
    <mergeCell ref="I326:M327"/>
    <mergeCell ref="C326:H327"/>
    <mergeCell ref="B292:B293"/>
    <mergeCell ref="C321:O321"/>
    <mergeCell ref="N327:P327"/>
    <mergeCell ref="N326:P326"/>
    <mergeCell ref="B302:B303"/>
    <mergeCell ref="C302:O303"/>
    <mergeCell ref="P294:S295"/>
    <mergeCell ref="K196:M196"/>
    <mergeCell ref="N207:O207"/>
    <mergeCell ref="N206:O206"/>
    <mergeCell ref="N205:O205"/>
    <mergeCell ref="N201:O201"/>
    <mergeCell ref="N199:O199"/>
    <mergeCell ref="N200:O200"/>
    <mergeCell ref="K197:M197"/>
    <mergeCell ref="K214:M214"/>
    <mergeCell ref="K170:M170"/>
    <mergeCell ref="C175:M176"/>
    <mergeCell ref="K171:M171"/>
    <mergeCell ref="K173:M173"/>
    <mergeCell ref="K172:M172"/>
    <mergeCell ref="K200:M200"/>
    <mergeCell ref="K198:M198"/>
    <mergeCell ref="K199:M199"/>
    <mergeCell ref="AG293:AJ293"/>
    <mergeCell ref="T268:W268"/>
    <mergeCell ref="T269:W269"/>
    <mergeCell ref="B175:B176"/>
    <mergeCell ref="N187:P187"/>
    <mergeCell ref="N184:P184"/>
    <mergeCell ref="N181:P181"/>
    <mergeCell ref="N179:P179"/>
    <mergeCell ref="N182:P182"/>
    <mergeCell ref="N177:P177"/>
    <mergeCell ref="AC343:AG343"/>
    <mergeCell ref="AC351:AG351"/>
    <mergeCell ref="Z349:AB349"/>
    <mergeCell ref="Z351:AB351"/>
    <mergeCell ref="Z350:AB350"/>
    <mergeCell ref="Z347:AB347"/>
    <mergeCell ref="AH342:AJ342"/>
    <mergeCell ref="Z348:AB348"/>
    <mergeCell ref="AC348:AG348"/>
    <mergeCell ref="AI326:AN326"/>
    <mergeCell ref="AK344:AN344"/>
    <mergeCell ref="AH345:AJ345"/>
    <mergeCell ref="AK348:AN348"/>
    <mergeCell ref="AK346:AN346"/>
    <mergeCell ref="AK347:AN347"/>
    <mergeCell ref="AH347:AJ347"/>
    <mergeCell ref="AK345:AN345"/>
    <mergeCell ref="U347:Y347"/>
    <mergeCell ref="AB308:AF308"/>
    <mergeCell ref="T293:W293"/>
    <mergeCell ref="T294:W295"/>
    <mergeCell ref="AF328:AH328"/>
    <mergeCell ref="AC344:AG344"/>
    <mergeCell ref="AH340:AJ340"/>
    <mergeCell ref="AH343:AJ343"/>
    <mergeCell ref="AC340:AG340"/>
    <mergeCell ref="AC347:AG347"/>
    <mergeCell ref="AC346:AG346"/>
    <mergeCell ref="AC350:AG350"/>
    <mergeCell ref="AC349:AG349"/>
    <mergeCell ref="AK351:AN351"/>
    <mergeCell ref="AH353:AJ353"/>
    <mergeCell ref="AK350:AN350"/>
    <mergeCell ref="AH352:AJ352"/>
    <mergeCell ref="AK349:AN349"/>
    <mergeCell ref="AH358:AJ358"/>
    <mergeCell ref="AK358:AN358"/>
    <mergeCell ref="AK357:AN357"/>
    <mergeCell ref="AH357:AJ357"/>
    <mergeCell ref="AK356:AN356"/>
    <mergeCell ref="AH351:AJ351"/>
    <mergeCell ref="AK353:AN353"/>
    <mergeCell ref="AK352:AN352"/>
    <mergeCell ref="AH350:AJ350"/>
    <mergeCell ref="AC352:AG352"/>
    <mergeCell ref="AH366:AJ366"/>
    <mergeCell ref="AC354:AG354"/>
    <mergeCell ref="AC366:AG366"/>
    <mergeCell ref="AC362:AG362"/>
    <mergeCell ref="AH356:AJ356"/>
    <mergeCell ref="AC361:AG361"/>
    <mergeCell ref="AC355:AG355"/>
    <mergeCell ref="AH360:AJ360"/>
    <mergeCell ref="AC356:AG356"/>
    <mergeCell ref="Z361:AB361"/>
    <mergeCell ref="Z357:AB357"/>
    <mergeCell ref="Z359:AB359"/>
    <mergeCell ref="AC363:AG363"/>
    <mergeCell ref="AC357:AG357"/>
    <mergeCell ref="Z360:AB360"/>
    <mergeCell ref="AD407:AF407"/>
    <mergeCell ref="T394:V394"/>
    <mergeCell ref="AD406:AF406"/>
    <mergeCell ref="AI387:AN387"/>
    <mergeCell ref="T387:V387"/>
    <mergeCell ref="W391:Y391"/>
    <mergeCell ref="X405:AF405"/>
    <mergeCell ref="Z391:AB391"/>
    <mergeCell ref="AI391:AN391"/>
    <mergeCell ref="AC391:AH391"/>
    <mergeCell ref="Z382:AB382"/>
    <mergeCell ref="AI385:AN385"/>
    <mergeCell ref="T381:V381"/>
    <mergeCell ref="W381:Y381"/>
    <mergeCell ref="Z383:AB383"/>
    <mergeCell ref="W382:Y382"/>
    <mergeCell ref="Z381:AB381"/>
    <mergeCell ref="AI384:AN384"/>
    <mergeCell ref="AI383:AN383"/>
    <mergeCell ref="T383:V383"/>
    <mergeCell ref="AK362:AN362"/>
    <mergeCell ref="AK363:AN363"/>
    <mergeCell ref="AH365:AJ365"/>
    <mergeCell ref="AC365:AG365"/>
    <mergeCell ref="AH362:AJ362"/>
    <mergeCell ref="AO379:AO380"/>
    <mergeCell ref="AI379:AN380"/>
    <mergeCell ref="AC379:AH380"/>
    <mergeCell ref="AC360:AG360"/>
    <mergeCell ref="AO368:AO369"/>
    <mergeCell ref="AK360:AN360"/>
    <mergeCell ref="AK361:AN361"/>
    <mergeCell ref="AK365:AN365"/>
    <mergeCell ref="AH364:AJ364"/>
    <mergeCell ref="AH361:AJ361"/>
    <mergeCell ref="AK355:AN355"/>
    <mergeCell ref="AH354:AJ354"/>
    <mergeCell ref="AK354:AN354"/>
    <mergeCell ref="AH355:AJ355"/>
    <mergeCell ref="AH349:AJ349"/>
    <mergeCell ref="AH344:AJ344"/>
    <mergeCell ref="AH346:AJ346"/>
    <mergeCell ref="AH348:AJ348"/>
    <mergeCell ref="AF331:AH331"/>
    <mergeCell ref="AI331:AN331"/>
    <mergeCell ref="AC337:AG337"/>
    <mergeCell ref="AH337:AJ337"/>
    <mergeCell ref="AK341:AN341"/>
    <mergeCell ref="AK340:AN340"/>
    <mergeCell ref="AC338:AG338"/>
    <mergeCell ref="AI332:AN332"/>
    <mergeCell ref="AG310:AJ311"/>
    <mergeCell ref="AB313:AF313"/>
    <mergeCell ref="AB310:AF310"/>
    <mergeCell ref="AF329:AH329"/>
    <mergeCell ref="P321:AN321"/>
    <mergeCell ref="T326:U326"/>
    <mergeCell ref="T329:U329"/>
    <mergeCell ref="Z329:AE329"/>
    <mergeCell ref="AI328:AN328"/>
    <mergeCell ref="AG314:AJ315"/>
    <mergeCell ref="AF326:AH326"/>
    <mergeCell ref="Z328:AE328"/>
    <mergeCell ref="AI327:AN327"/>
    <mergeCell ref="AF327:AH327"/>
    <mergeCell ref="N335:P335"/>
    <mergeCell ref="Q334:S334"/>
    <mergeCell ref="AK343:AN343"/>
    <mergeCell ref="Z341:AB341"/>
    <mergeCell ref="Z339:AB339"/>
    <mergeCell ref="AK342:AN342"/>
    <mergeCell ref="AK339:AN339"/>
    <mergeCell ref="AH339:AJ339"/>
    <mergeCell ref="AC341:AG341"/>
    <mergeCell ref="AH341:AJ341"/>
    <mergeCell ref="N330:P330"/>
    <mergeCell ref="T328:U328"/>
    <mergeCell ref="N329:P329"/>
    <mergeCell ref="P312:S315"/>
    <mergeCell ref="Q326:S326"/>
    <mergeCell ref="Q330:S330"/>
    <mergeCell ref="Q327:S327"/>
    <mergeCell ref="Q329:S329"/>
    <mergeCell ref="T330:U330"/>
    <mergeCell ref="T327:U327"/>
    <mergeCell ref="B80:B81"/>
    <mergeCell ref="C80:J81"/>
    <mergeCell ref="K80:M80"/>
    <mergeCell ref="K87:M87"/>
    <mergeCell ref="K82:M82"/>
    <mergeCell ref="K81:M81"/>
    <mergeCell ref="B83:B84"/>
    <mergeCell ref="C83:J84"/>
    <mergeCell ref="K85:M85"/>
    <mergeCell ref="B166:B167"/>
    <mergeCell ref="O362:Q362"/>
    <mergeCell ref="B196:B197"/>
    <mergeCell ref="C196:J197"/>
    <mergeCell ref="P308:S311"/>
    <mergeCell ref="R217:T217"/>
    <mergeCell ref="N221:O221"/>
    <mergeCell ref="B337:B338"/>
    <mergeCell ref="K126:M126"/>
    <mergeCell ref="K125:M125"/>
    <mergeCell ref="K119:M119"/>
    <mergeCell ref="K120:M120"/>
    <mergeCell ref="K122:M122"/>
    <mergeCell ref="K124:M124"/>
    <mergeCell ref="K121:M121"/>
    <mergeCell ref="I329:M329"/>
    <mergeCell ref="K123:M123"/>
    <mergeCell ref="O358:Q358"/>
    <mergeCell ref="O351:Q351"/>
    <mergeCell ref="O356:Q356"/>
    <mergeCell ref="O348:Q348"/>
    <mergeCell ref="O347:Q347"/>
    <mergeCell ref="O339:Q339"/>
    <mergeCell ref="O340:Q340"/>
    <mergeCell ref="K215:M215"/>
    <mergeCell ref="Z342:AB342"/>
    <mergeCell ref="O342:Q342"/>
    <mergeCell ref="V334:Y334"/>
    <mergeCell ref="O338:Q338"/>
    <mergeCell ref="O337:Q337"/>
    <mergeCell ref="R339:T339"/>
    <mergeCell ref="O341:Q341"/>
    <mergeCell ref="T334:U334"/>
    <mergeCell ref="N334:P334"/>
    <mergeCell ref="C337:N338"/>
    <mergeCell ref="R230:T230"/>
    <mergeCell ref="Y230:AB230"/>
    <mergeCell ref="X312:AA315"/>
    <mergeCell ref="Z337:AB338"/>
    <mergeCell ref="T304:W307"/>
    <mergeCell ref="T308:W311"/>
    <mergeCell ref="V328:Y328"/>
    <mergeCell ref="V330:Y330"/>
    <mergeCell ref="Z327:AE327"/>
    <mergeCell ref="T237:W237"/>
    <mergeCell ref="V327:Y327"/>
    <mergeCell ref="P298:S301"/>
    <mergeCell ref="N328:P328"/>
    <mergeCell ref="P232:Q232"/>
    <mergeCell ref="T298:W301"/>
    <mergeCell ref="T312:W315"/>
    <mergeCell ref="P234:Q234"/>
    <mergeCell ref="P304:S307"/>
    <mergeCell ref="K221:M221"/>
    <mergeCell ref="K217:M217"/>
    <mergeCell ref="K219:M219"/>
    <mergeCell ref="U227:X227"/>
    <mergeCell ref="U225:X225"/>
    <mergeCell ref="P220:Q220"/>
    <mergeCell ref="P221:Q221"/>
    <mergeCell ref="K226:M226"/>
    <mergeCell ref="P219:Q219"/>
    <mergeCell ref="P218:Q218"/>
    <mergeCell ref="AB307:AF307"/>
    <mergeCell ref="AB299:AF299"/>
    <mergeCell ref="X294:AA295"/>
    <mergeCell ref="AB305:AF305"/>
    <mergeCell ref="X302:AA302"/>
    <mergeCell ref="AB302:AF302"/>
    <mergeCell ref="AB304:AF304"/>
    <mergeCell ref="AB298:AF298"/>
    <mergeCell ref="AB296:AF297"/>
    <mergeCell ref="AC225:AE225"/>
    <mergeCell ref="Y220:AB220"/>
    <mergeCell ref="Y218:AB218"/>
    <mergeCell ref="AC220:AE220"/>
    <mergeCell ref="Y224:AB224"/>
    <mergeCell ref="Y221:AB221"/>
    <mergeCell ref="Y225:AB225"/>
    <mergeCell ref="N219:O219"/>
    <mergeCell ref="U219:X219"/>
    <mergeCell ref="U218:X218"/>
    <mergeCell ref="Y219:AB219"/>
    <mergeCell ref="R218:T218"/>
    <mergeCell ref="R219:T219"/>
    <mergeCell ref="AO292:AO293"/>
    <mergeCell ref="AK298:AN301"/>
    <mergeCell ref="AC342:AG342"/>
    <mergeCell ref="AG312:AJ313"/>
    <mergeCell ref="Z330:AE330"/>
    <mergeCell ref="AK293:AN293"/>
    <mergeCell ref="AG294:AJ294"/>
    <mergeCell ref="AK308:AN311"/>
    <mergeCell ref="AK304:AN307"/>
    <mergeCell ref="AG298:AJ299"/>
    <mergeCell ref="AK294:AN295"/>
    <mergeCell ref="AK296:AN297"/>
    <mergeCell ref="AC339:AG339"/>
    <mergeCell ref="AF330:AH330"/>
    <mergeCell ref="Z334:AE334"/>
    <mergeCell ref="X308:AA311"/>
    <mergeCell ref="AB311:AF311"/>
    <mergeCell ref="V329:Y329"/>
    <mergeCell ref="U337:Y337"/>
    <mergeCell ref="AG300:AJ301"/>
    <mergeCell ref="N204:O204"/>
    <mergeCell ref="N156:Q156"/>
    <mergeCell ref="R156:V156"/>
    <mergeCell ref="P202:Q202"/>
    <mergeCell ref="R202:T202"/>
    <mergeCell ref="U202:X202"/>
    <mergeCell ref="N173:P173"/>
    <mergeCell ref="W157:Z157"/>
    <mergeCell ref="U212:X212"/>
    <mergeCell ref="U221:X221"/>
    <mergeCell ref="U224:X224"/>
    <mergeCell ref="U213:X213"/>
    <mergeCell ref="R220:T220"/>
    <mergeCell ref="R221:T221"/>
    <mergeCell ref="U220:X220"/>
    <mergeCell ref="R224:T224"/>
    <mergeCell ref="Y213:AB213"/>
    <mergeCell ref="Y212:AB212"/>
    <mergeCell ref="AE179:AG179"/>
    <mergeCell ref="AE178:AG178"/>
    <mergeCell ref="Y215:AB215"/>
    <mergeCell ref="AC214:AE214"/>
    <mergeCell ref="AC215:AE215"/>
    <mergeCell ref="Y214:AB214"/>
    <mergeCell ref="Z112:AA112"/>
    <mergeCell ref="AO236:AO237"/>
    <mergeCell ref="AC233:AE233"/>
    <mergeCell ref="AB237:AF237"/>
    <mergeCell ref="X237:AA237"/>
    <mergeCell ref="AC234:AE234"/>
    <mergeCell ref="AB236:AF236"/>
    <mergeCell ref="AG236:AJ236"/>
    <mergeCell ref="U234:X234"/>
    <mergeCell ref="AK237:AN237"/>
    <mergeCell ref="AK236:AN236"/>
    <mergeCell ref="R234:T234"/>
    <mergeCell ref="P237:S237"/>
    <mergeCell ref="AC230:AE230"/>
    <mergeCell ref="AC231:AE231"/>
    <mergeCell ref="U231:X231"/>
    <mergeCell ref="AC232:AE232"/>
    <mergeCell ref="Y232:AB232"/>
    <mergeCell ref="R232:T232"/>
    <mergeCell ref="R231:T231"/>
    <mergeCell ref="AO258:AO259"/>
    <mergeCell ref="X259:AA259"/>
    <mergeCell ref="AB259:AF259"/>
    <mergeCell ref="AG259:AJ259"/>
    <mergeCell ref="AK259:AN259"/>
    <mergeCell ref="AG258:AJ258"/>
    <mergeCell ref="AB258:AF258"/>
    <mergeCell ref="AK258:AN258"/>
    <mergeCell ref="X258:AA258"/>
    <mergeCell ref="T258:W258"/>
    <mergeCell ref="U233:X233"/>
    <mergeCell ref="X236:AA236"/>
    <mergeCell ref="T236:W236"/>
    <mergeCell ref="R233:T233"/>
    <mergeCell ref="Y234:AB234"/>
    <mergeCell ref="K232:M232"/>
    <mergeCell ref="K233:M233"/>
    <mergeCell ref="N232:O232"/>
    <mergeCell ref="N233:O233"/>
    <mergeCell ref="N234:O234"/>
    <mergeCell ref="B268:B269"/>
    <mergeCell ref="C268:O269"/>
    <mergeCell ref="P268:S268"/>
    <mergeCell ref="P269:S269"/>
    <mergeCell ref="B258:B259"/>
    <mergeCell ref="B236:B237"/>
    <mergeCell ref="C236:O237"/>
    <mergeCell ref="AO268:AO269"/>
    <mergeCell ref="X269:AA269"/>
    <mergeCell ref="AB269:AF269"/>
    <mergeCell ref="AG269:AJ269"/>
    <mergeCell ref="AK269:AN269"/>
    <mergeCell ref="X268:AA268"/>
    <mergeCell ref="AB268:AF268"/>
    <mergeCell ref="AK268:AN268"/>
    <mergeCell ref="AG268:AJ268"/>
    <mergeCell ref="AG296:AJ296"/>
    <mergeCell ref="AG297:AJ297"/>
    <mergeCell ref="X296:AA297"/>
    <mergeCell ref="AC228:AE228"/>
    <mergeCell ref="Y229:AB229"/>
    <mergeCell ref="Y233:AB233"/>
    <mergeCell ref="Y231:AB231"/>
    <mergeCell ref="U229:X229"/>
    <mergeCell ref="AG295:AJ295"/>
    <mergeCell ref="AB292:AF292"/>
    <mergeCell ref="Y227:AB227"/>
    <mergeCell ref="U228:X228"/>
    <mergeCell ref="Y228:AB228"/>
    <mergeCell ref="U230:X230"/>
    <mergeCell ref="AC227:AE227"/>
    <mergeCell ref="Y226:AB226"/>
    <mergeCell ref="AC226:AE226"/>
    <mergeCell ref="AB301:AF301"/>
    <mergeCell ref="AB300:AF300"/>
    <mergeCell ref="X293:AA293"/>
    <mergeCell ref="X298:AA301"/>
    <mergeCell ref="AB293:AF293"/>
    <mergeCell ref="U226:X226"/>
    <mergeCell ref="U232:X232"/>
    <mergeCell ref="AG306:AJ307"/>
    <mergeCell ref="X304:AA307"/>
    <mergeCell ref="U353:Y353"/>
    <mergeCell ref="U355:Y355"/>
    <mergeCell ref="AB314:AF314"/>
    <mergeCell ref="AF334:AH334"/>
    <mergeCell ref="AF335:AH335"/>
    <mergeCell ref="U340:Y340"/>
    <mergeCell ref="AG304:AJ305"/>
    <mergeCell ref="AB306:AF306"/>
    <mergeCell ref="Z364:AB364"/>
    <mergeCell ref="AH363:AJ363"/>
    <mergeCell ref="U364:Y364"/>
    <mergeCell ref="U363:Y363"/>
    <mergeCell ref="AC364:AG364"/>
    <mergeCell ref="Z363:AB363"/>
    <mergeCell ref="AK369:AN369"/>
    <mergeCell ref="AG369:AJ369"/>
    <mergeCell ref="AB368:AF368"/>
    <mergeCell ref="X368:AA368"/>
    <mergeCell ref="X369:AA369"/>
    <mergeCell ref="AB369:AF369"/>
    <mergeCell ref="AG368:AJ368"/>
    <mergeCell ref="AK368:AN368"/>
    <mergeCell ref="AL412:AN412"/>
    <mergeCell ref="I412:L412"/>
    <mergeCell ref="M412:P412"/>
    <mergeCell ref="Q412:S412"/>
    <mergeCell ref="T412:W412"/>
    <mergeCell ref="X412:Z412"/>
    <mergeCell ref="AA412:AC412"/>
    <mergeCell ref="X408:Z408"/>
    <mergeCell ref="AA408:AC408"/>
    <mergeCell ref="AD408:AF408"/>
    <mergeCell ref="AG408:AK408"/>
    <mergeCell ref="AL408:AN408"/>
    <mergeCell ref="I410:L410"/>
    <mergeCell ref="M410:P410"/>
    <mergeCell ref="Q410:S410"/>
    <mergeCell ref="T410:W410"/>
    <mergeCell ref="X410:Z410"/>
    <mergeCell ref="AA410:AC410"/>
    <mergeCell ref="AD410:AF410"/>
    <mergeCell ref="AG410:AK410"/>
    <mergeCell ref="AL410:AN410"/>
    <mergeCell ref="AL411:AN411"/>
    <mergeCell ref="X411:Z411"/>
    <mergeCell ref="AA411:AC411"/>
    <mergeCell ref="AD411:AF411"/>
    <mergeCell ref="AG411:AK411"/>
    <mergeCell ref="N59:P59"/>
    <mergeCell ref="Q59:S59"/>
    <mergeCell ref="T59:V59"/>
    <mergeCell ref="K74:M74"/>
    <mergeCell ref="T65:V65"/>
    <mergeCell ref="T64:V64"/>
    <mergeCell ref="Q69:S69"/>
    <mergeCell ref="Q64:S64"/>
    <mergeCell ref="Q65:S65"/>
    <mergeCell ref="Q66:S66"/>
    <mergeCell ref="K88:M88"/>
    <mergeCell ref="K76:M76"/>
    <mergeCell ref="K83:M83"/>
    <mergeCell ref="K77:M77"/>
    <mergeCell ref="AB103:AG103"/>
    <mergeCell ref="AB105:AG105"/>
    <mergeCell ref="AB106:AG106"/>
    <mergeCell ref="AB108:AG108"/>
    <mergeCell ref="AB107:AG107"/>
    <mergeCell ref="Z67:AA67"/>
    <mergeCell ref="N176:P176"/>
    <mergeCell ref="N180:P180"/>
    <mergeCell ref="Q180:R180"/>
    <mergeCell ref="T129:V129"/>
    <mergeCell ref="W127:Y127"/>
    <mergeCell ref="W156:Z156"/>
    <mergeCell ref="N158:Q158"/>
    <mergeCell ref="R158:V158"/>
    <mergeCell ref="N175:P175"/>
    <mergeCell ref="Y181:AD181"/>
    <mergeCell ref="AB170:AG170"/>
    <mergeCell ref="Z172:AA172"/>
    <mergeCell ref="Y178:AD178"/>
    <mergeCell ref="Y177:AD177"/>
    <mergeCell ref="Y179:AD179"/>
    <mergeCell ref="AE176:AG176"/>
    <mergeCell ref="N203:O203"/>
    <mergeCell ref="N202:O202"/>
    <mergeCell ref="Z77:AA77"/>
    <mergeCell ref="AB77:AG77"/>
    <mergeCell ref="N77:P77"/>
    <mergeCell ref="Q77:S77"/>
    <mergeCell ref="T77:V77"/>
    <mergeCell ref="W77:Y77"/>
    <mergeCell ref="P203:Q203"/>
    <mergeCell ref="R203:T203"/>
  </mergeCells>
  <printOptions horizontalCentered="1"/>
  <pageMargins left="0" right="0" top="0.3937007874015748" bottom="0.3937007874015748" header="0" footer="0.07874015748031496"/>
  <pageSetup horizontalDpi="600" verticalDpi="600" orientation="portrait" paperSize="9" scale="79" r:id="rId2"/>
  <headerFooter alignWithMargins="0">
    <oddFooter>&amp;LООО "РВС-Техно М", г. Москва, Сигнальный пр-д, д. 19,(495) 971-25-38, 542-34-94&amp;R01.03.2010
 Страница &amp;P</oddFooter>
  </headerFooter>
  <rowBreaks count="5" manualBreakCount="5">
    <brk id="78" max="255" man="1"/>
    <brk id="152" max="40" man="1"/>
    <brk id="221" max="255" man="1"/>
    <brk id="301" max="255" man="1"/>
    <brk id="3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8"/>
  <sheetViews>
    <sheetView view="pageBreakPreview" zoomScale="85" zoomScaleNormal="85" zoomScaleSheetLayoutView="85" workbookViewId="0" topLeftCell="A1">
      <selection activeCell="T12" sqref="T12"/>
    </sheetView>
  </sheetViews>
  <sheetFormatPr defaultColWidth="9.00390625" defaultRowHeight="12.75"/>
  <cols>
    <col min="1" max="1" width="2.75390625" style="176" customWidth="1"/>
    <col min="2" max="2" width="9.00390625" style="176" customWidth="1"/>
    <col min="3" max="8" width="2.75390625" style="177" customWidth="1"/>
    <col min="9" max="11" width="2.75390625" style="176" customWidth="1"/>
    <col min="12" max="18" width="2.75390625" style="177" customWidth="1"/>
    <col min="19" max="21" width="2.75390625" style="178" customWidth="1"/>
    <col min="22" max="30" width="2.75390625" style="177" customWidth="1"/>
    <col min="31" max="31" width="2.875" style="177" customWidth="1"/>
    <col min="32" max="39" width="2.75390625" style="177" customWidth="1"/>
    <col min="40" max="40" width="2.75390625" style="180" customWidth="1"/>
    <col min="41" max="41" width="11.75390625" style="181" customWidth="1"/>
    <col min="42" max="16384" width="9.125" style="181" customWidth="1"/>
  </cols>
  <sheetData>
    <row r="1" spans="36:40" ht="12" customHeight="1">
      <c r="AJ1" s="745">
        <v>40226</v>
      </c>
      <c r="AK1" s="745"/>
      <c r="AL1" s="745"/>
      <c r="AM1" s="745"/>
      <c r="AN1" s="745"/>
    </row>
    <row r="2" ht="21.75" customHeight="1">
      <c r="N2" s="179" t="s">
        <v>926</v>
      </c>
    </row>
    <row r="3" ht="8.25" customHeight="1">
      <c r="N3" s="179"/>
    </row>
    <row r="4" ht="17.25" customHeight="1">
      <c r="N4" s="179" t="s">
        <v>928</v>
      </c>
    </row>
    <row r="5" ht="11.25" customHeight="1">
      <c r="M5" s="181"/>
    </row>
    <row r="6" spans="20:40" ht="18">
      <c r="T6" s="182" t="s">
        <v>1732</v>
      </c>
      <c r="AH6" s="181"/>
      <c r="AI6" s="181"/>
      <c r="AJ6" s="181"/>
      <c r="AK6" s="181"/>
      <c r="AL6" s="181"/>
      <c r="AM6" s="181"/>
      <c r="AN6" s="181"/>
    </row>
    <row r="7" ht="20.25">
      <c r="T7" s="183" t="s">
        <v>452</v>
      </c>
    </row>
    <row r="8" spans="18:27" ht="20.25">
      <c r="R8" s="183"/>
      <c r="S8" s="183"/>
      <c r="T8" s="183" t="s">
        <v>875</v>
      </c>
      <c r="U8" s="183"/>
      <c r="V8" s="183"/>
      <c r="W8" s="181"/>
      <c r="X8" s="183"/>
      <c r="Y8" s="183"/>
      <c r="Z8" s="183"/>
      <c r="AA8" s="183"/>
    </row>
    <row r="9" spans="13:20" ht="3.75" customHeight="1">
      <c r="M9" s="184"/>
      <c r="R9" s="181"/>
      <c r="S9" s="181"/>
      <c r="T9" s="181"/>
    </row>
    <row r="10" spans="9:40" ht="17.25" customHeight="1">
      <c r="I10" s="181"/>
      <c r="S10" s="181"/>
      <c r="T10" s="185" t="s">
        <v>600</v>
      </c>
      <c r="AH10" s="181"/>
      <c r="AI10" s="181"/>
      <c r="AJ10" s="181"/>
      <c r="AK10" s="181"/>
      <c r="AL10" s="181"/>
      <c r="AM10" s="181"/>
      <c r="AN10" s="181"/>
    </row>
    <row r="11" spans="9:40" ht="17.25" customHeight="1">
      <c r="I11" s="181"/>
      <c r="S11" s="181"/>
      <c r="T11" s="185" t="s">
        <v>458</v>
      </c>
      <c r="AH11" s="181"/>
      <c r="AI11" s="181"/>
      <c r="AJ11" s="181"/>
      <c r="AK11" s="181"/>
      <c r="AL11" s="181"/>
      <c r="AM11" s="181"/>
      <c r="AN11" s="181"/>
    </row>
    <row r="12" spans="1:20" ht="15.75" customHeight="1">
      <c r="A12" s="321"/>
      <c r="B12" s="181"/>
      <c r="C12" s="186"/>
      <c r="D12" s="186"/>
      <c r="E12" s="186"/>
      <c r="F12" s="186"/>
      <c r="G12" s="186"/>
      <c r="I12" s="187"/>
      <c r="S12" s="181"/>
      <c r="T12" s="43" t="s">
        <v>450</v>
      </c>
    </row>
    <row r="13" spans="1:19" ht="10.5" customHeight="1" thickBot="1">
      <c r="A13" s="321"/>
      <c r="B13" s="181"/>
      <c r="C13" s="186"/>
      <c r="D13" s="186"/>
      <c r="E13" s="186"/>
      <c r="F13" s="186"/>
      <c r="G13" s="186"/>
      <c r="I13" s="187"/>
      <c r="S13" s="188"/>
    </row>
    <row r="14" spans="1:41" s="319" customFormat="1" ht="24.75" customHeight="1" thickBot="1">
      <c r="A14" s="189"/>
      <c r="B14" s="189"/>
      <c r="C14" s="190" t="s">
        <v>898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2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322"/>
    </row>
    <row r="15" spans="1:40" s="319" customFormat="1" ht="6.75" customHeight="1">
      <c r="A15" s="279"/>
      <c r="B15" s="279"/>
      <c r="C15" s="280"/>
      <c r="D15" s="281"/>
      <c r="E15" s="281"/>
      <c r="F15" s="281"/>
      <c r="G15" s="281"/>
      <c r="H15" s="281"/>
      <c r="I15" s="281"/>
      <c r="J15" s="281"/>
      <c r="K15" s="281"/>
      <c r="L15" s="281"/>
      <c r="M15" s="282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</row>
    <row r="16" spans="1:41" s="319" customFormat="1" ht="15" customHeight="1">
      <c r="A16" s="368"/>
      <c r="B16" s="205" t="s">
        <v>1308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195"/>
      <c r="AM16" s="245"/>
      <c r="AN16" s="245"/>
      <c r="AO16" s="323"/>
    </row>
    <row r="17" spans="1:41" ht="11.25" customHeight="1">
      <c r="A17" s="359"/>
      <c r="B17" s="675" t="s">
        <v>1596</v>
      </c>
      <c r="C17" s="675" t="s">
        <v>1598</v>
      </c>
      <c r="D17" s="654"/>
      <c r="E17" s="654"/>
      <c r="F17" s="654"/>
      <c r="G17" s="654"/>
      <c r="H17" s="654"/>
      <c r="I17" s="654"/>
      <c r="J17" s="654"/>
      <c r="K17" s="654"/>
      <c r="L17" s="655"/>
      <c r="M17" s="711" t="s">
        <v>1314</v>
      </c>
      <c r="N17" s="712"/>
      <c r="O17" s="713"/>
      <c r="P17" s="711" t="s">
        <v>1392</v>
      </c>
      <c r="Q17" s="743"/>
      <c r="R17" s="744"/>
      <c r="S17" s="711" t="s">
        <v>1256</v>
      </c>
      <c r="T17" s="712"/>
      <c r="U17" s="713"/>
      <c r="V17" s="711" t="s">
        <v>1481</v>
      </c>
      <c r="W17" s="712"/>
      <c r="X17" s="713"/>
      <c r="Y17" s="711" t="s">
        <v>905</v>
      </c>
      <c r="Z17" s="712"/>
      <c r="AA17" s="713"/>
      <c r="AB17" s="711" t="s">
        <v>1321</v>
      </c>
      <c r="AC17" s="713"/>
      <c r="AD17" s="711" t="s">
        <v>1296</v>
      </c>
      <c r="AE17" s="712"/>
      <c r="AF17" s="712"/>
      <c r="AG17" s="712"/>
      <c r="AH17" s="712"/>
      <c r="AI17" s="712"/>
      <c r="AJ17" s="711" t="s">
        <v>1577</v>
      </c>
      <c r="AK17" s="712"/>
      <c r="AL17" s="712"/>
      <c r="AM17" s="712"/>
      <c r="AN17" s="713"/>
      <c r="AO17" s="664" t="s">
        <v>1578</v>
      </c>
    </row>
    <row r="18" spans="1:41" ht="11.25" customHeight="1">
      <c r="A18" s="360"/>
      <c r="B18" s="676"/>
      <c r="C18" s="676"/>
      <c r="D18" s="656"/>
      <c r="E18" s="656"/>
      <c r="F18" s="656"/>
      <c r="G18" s="656"/>
      <c r="H18" s="656"/>
      <c r="I18" s="656"/>
      <c r="J18" s="656"/>
      <c r="K18" s="656"/>
      <c r="L18" s="657"/>
      <c r="M18" s="714" t="s">
        <v>1302</v>
      </c>
      <c r="N18" s="700"/>
      <c r="O18" s="701"/>
      <c r="P18" s="714" t="s">
        <v>1391</v>
      </c>
      <c r="Q18" s="700"/>
      <c r="R18" s="701"/>
      <c r="S18" s="714" t="s">
        <v>1255</v>
      </c>
      <c r="T18" s="700"/>
      <c r="U18" s="701"/>
      <c r="V18" s="714"/>
      <c r="W18" s="700"/>
      <c r="X18" s="701"/>
      <c r="Y18" s="714" t="s">
        <v>1391</v>
      </c>
      <c r="Z18" s="700"/>
      <c r="AA18" s="701"/>
      <c r="AB18" s="714" t="s">
        <v>1394</v>
      </c>
      <c r="AC18" s="701"/>
      <c r="AD18" s="714" t="s">
        <v>1303</v>
      </c>
      <c r="AE18" s="700"/>
      <c r="AF18" s="700"/>
      <c r="AG18" s="700"/>
      <c r="AH18" s="700"/>
      <c r="AI18" s="700"/>
      <c r="AJ18" s="714"/>
      <c r="AK18" s="700"/>
      <c r="AL18" s="700"/>
      <c r="AM18" s="700"/>
      <c r="AN18" s="701"/>
      <c r="AO18" s="665"/>
    </row>
    <row r="19" spans="1:41" ht="12" customHeight="1">
      <c r="A19" s="222" t="s">
        <v>1945</v>
      </c>
      <c r="B19" s="196"/>
      <c r="C19" s="196" t="s">
        <v>480</v>
      </c>
      <c r="D19" s="220"/>
      <c r="E19" s="220"/>
      <c r="F19" s="220"/>
      <c r="G19" s="220"/>
      <c r="H19" s="220"/>
      <c r="I19" s="198"/>
      <c r="J19" s="198"/>
      <c r="K19" s="220"/>
      <c r="L19" s="221"/>
      <c r="M19" s="717" t="s">
        <v>475</v>
      </c>
      <c r="N19" s="709"/>
      <c r="O19" s="718"/>
      <c r="P19" s="704">
        <v>220</v>
      </c>
      <c r="Q19" s="704"/>
      <c r="R19" s="705"/>
      <c r="S19" s="673" t="s">
        <v>476</v>
      </c>
      <c r="T19" s="683"/>
      <c r="U19" s="684"/>
      <c r="V19" s="673" t="s">
        <v>1594</v>
      </c>
      <c r="W19" s="683"/>
      <c r="X19" s="684"/>
      <c r="Y19" s="673" t="s">
        <v>477</v>
      </c>
      <c r="Z19" s="683"/>
      <c r="AA19" s="684"/>
      <c r="AB19" s="703">
        <v>5.5</v>
      </c>
      <c r="AC19" s="705"/>
      <c r="AD19" s="717" t="s">
        <v>478</v>
      </c>
      <c r="AE19" s="709"/>
      <c r="AF19" s="709"/>
      <c r="AG19" s="709"/>
      <c r="AH19" s="709"/>
      <c r="AI19" s="718"/>
      <c r="AJ19" s="197" t="s">
        <v>479</v>
      </c>
      <c r="AK19" s="198"/>
      <c r="AL19" s="198"/>
      <c r="AM19" s="198"/>
      <c r="AN19" s="199"/>
      <c r="AO19" s="333">
        <v>6890</v>
      </c>
    </row>
    <row r="20" spans="1:41" ht="12" customHeight="1">
      <c r="A20" s="222" t="s">
        <v>1945</v>
      </c>
      <c r="B20" s="196"/>
      <c r="C20" s="196" t="s">
        <v>484</v>
      </c>
      <c r="D20" s="220"/>
      <c r="E20" s="220"/>
      <c r="F20" s="220"/>
      <c r="G20" s="220"/>
      <c r="H20" s="220"/>
      <c r="I20" s="198"/>
      <c r="J20" s="198"/>
      <c r="K20" s="220"/>
      <c r="L20" s="221"/>
      <c r="M20" s="717" t="s">
        <v>900</v>
      </c>
      <c r="N20" s="709"/>
      <c r="O20" s="718"/>
      <c r="P20" s="704">
        <v>220</v>
      </c>
      <c r="Q20" s="704"/>
      <c r="R20" s="705"/>
      <c r="S20" s="673" t="s">
        <v>481</v>
      </c>
      <c r="T20" s="683"/>
      <c r="U20" s="684"/>
      <c r="V20" s="673" t="s">
        <v>1594</v>
      </c>
      <c r="W20" s="683"/>
      <c r="X20" s="684"/>
      <c r="Y20" s="673" t="s">
        <v>477</v>
      </c>
      <c r="Z20" s="683"/>
      <c r="AA20" s="684"/>
      <c r="AB20" s="703">
        <v>8</v>
      </c>
      <c r="AC20" s="705"/>
      <c r="AD20" s="717" t="s">
        <v>482</v>
      </c>
      <c r="AE20" s="709"/>
      <c r="AF20" s="709"/>
      <c r="AG20" s="709"/>
      <c r="AH20" s="709"/>
      <c r="AI20" s="718"/>
      <c r="AJ20" s="197" t="s">
        <v>479</v>
      </c>
      <c r="AK20" s="198"/>
      <c r="AL20" s="198"/>
      <c r="AM20" s="198"/>
      <c r="AN20" s="199"/>
      <c r="AO20" s="333">
        <v>7750</v>
      </c>
    </row>
    <row r="21" spans="1:41" ht="12" customHeight="1">
      <c r="A21" s="222" t="s">
        <v>1945</v>
      </c>
      <c r="B21" s="196"/>
      <c r="C21" s="196" t="s">
        <v>373</v>
      </c>
      <c r="D21" s="220"/>
      <c r="E21" s="220"/>
      <c r="F21" s="220"/>
      <c r="G21" s="220"/>
      <c r="H21" s="220"/>
      <c r="I21" s="198"/>
      <c r="J21" s="198"/>
      <c r="K21" s="220"/>
      <c r="L21" s="221"/>
      <c r="M21" s="717" t="s">
        <v>900</v>
      </c>
      <c r="N21" s="709"/>
      <c r="O21" s="718"/>
      <c r="P21" s="704">
        <v>220</v>
      </c>
      <c r="Q21" s="704"/>
      <c r="R21" s="705"/>
      <c r="S21" s="673" t="s">
        <v>481</v>
      </c>
      <c r="T21" s="683"/>
      <c r="U21" s="684"/>
      <c r="V21" s="673" t="s">
        <v>1594</v>
      </c>
      <c r="W21" s="683"/>
      <c r="X21" s="684"/>
      <c r="Y21" s="673"/>
      <c r="Z21" s="683"/>
      <c r="AA21" s="684"/>
      <c r="AB21" s="703">
        <v>8</v>
      </c>
      <c r="AC21" s="705"/>
      <c r="AD21" s="717"/>
      <c r="AE21" s="709"/>
      <c r="AF21" s="709"/>
      <c r="AG21" s="709"/>
      <c r="AH21" s="709"/>
      <c r="AI21" s="718"/>
      <c r="AJ21" s="197" t="s">
        <v>479</v>
      </c>
      <c r="AK21" s="198"/>
      <c r="AL21" s="198"/>
      <c r="AM21" s="198"/>
      <c r="AN21" s="199"/>
      <c r="AO21" s="333">
        <v>8570</v>
      </c>
    </row>
    <row r="22" spans="1:41" ht="12" customHeight="1">
      <c r="A22" s="222" t="s">
        <v>1952</v>
      </c>
      <c r="B22" s="196" t="s">
        <v>899</v>
      </c>
      <c r="C22" s="196" t="s">
        <v>304</v>
      </c>
      <c r="D22" s="220"/>
      <c r="E22" s="220"/>
      <c r="F22" s="220"/>
      <c r="G22" s="220"/>
      <c r="H22" s="220"/>
      <c r="I22" s="198"/>
      <c r="J22" s="198"/>
      <c r="K22" s="220"/>
      <c r="L22" s="221"/>
      <c r="M22" s="717" t="s">
        <v>900</v>
      </c>
      <c r="N22" s="709"/>
      <c r="O22" s="718"/>
      <c r="P22" s="704">
        <v>220</v>
      </c>
      <c r="Q22" s="704"/>
      <c r="R22" s="705"/>
      <c r="S22" s="673" t="s">
        <v>901</v>
      </c>
      <c r="T22" s="683"/>
      <c r="U22" s="684"/>
      <c r="V22" s="673" t="s">
        <v>1594</v>
      </c>
      <c r="W22" s="683"/>
      <c r="X22" s="684"/>
      <c r="Y22" s="673" t="s">
        <v>307</v>
      </c>
      <c r="Z22" s="683"/>
      <c r="AA22" s="684"/>
      <c r="AB22" s="703">
        <v>7</v>
      </c>
      <c r="AC22" s="705"/>
      <c r="AD22" s="717" t="s">
        <v>305</v>
      </c>
      <c r="AE22" s="709"/>
      <c r="AF22" s="709"/>
      <c r="AG22" s="709"/>
      <c r="AH22" s="709"/>
      <c r="AI22" s="718"/>
      <c r="AJ22" s="197" t="s">
        <v>412</v>
      </c>
      <c r="AK22" s="198"/>
      <c r="AL22" s="198"/>
      <c r="AM22" s="198"/>
      <c r="AN22" s="199"/>
      <c r="AO22" s="333">
        <v>11915</v>
      </c>
    </row>
    <row r="23" spans="1:41" ht="12" customHeight="1">
      <c r="A23" s="222" t="s">
        <v>1952</v>
      </c>
      <c r="B23" s="196"/>
      <c r="C23" s="196" t="s">
        <v>498</v>
      </c>
      <c r="D23" s="220"/>
      <c r="E23" s="220"/>
      <c r="F23" s="220"/>
      <c r="G23" s="220"/>
      <c r="H23" s="220"/>
      <c r="I23" s="198"/>
      <c r="J23" s="198"/>
      <c r="K23" s="220"/>
      <c r="L23" s="221"/>
      <c r="M23" s="717" t="s">
        <v>900</v>
      </c>
      <c r="N23" s="709"/>
      <c r="O23" s="718"/>
      <c r="P23" s="704">
        <v>220</v>
      </c>
      <c r="Q23" s="704"/>
      <c r="R23" s="705"/>
      <c r="S23" s="673" t="s">
        <v>901</v>
      </c>
      <c r="T23" s="683"/>
      <c r="U23" s="684"/>
      <c r="V23" s="673" t="s">
        <v>1594</v>
      </c>
      <c r="W23" s="683"/>
      <c r="X23" s="684"/>
      <c r="Y23" s="673" t="s">
        <v>307</v>
      </c>
      <c r="Z23" s="683"/>
      <c r="AA23" s="684"/>
      <c r="AB23" s="703">
        <v>7</v>
      </c>
      <c r="AC23" s="705"/>
      <c r="AD23" s="717" t="s">
        <v>305</v>
      </c>
      <c r="AE23" s="709"/>
      <c r="AF23" s="709"/>
      <c r="AG23" s="709"/>
      <c r="AH23" s="709"/>
      <c r="AI23" s="718"/>
      <c r="AJ23" s="197" t="s">
        <v>412</v>
      </c>
      <c r="AK23" s="198"/>
      <c r="AL23" s="198"/>
      <c r="AM23" s="198"/>
      <c r="AN23" s="199"/>
      <c r="AO23" s="333">
        <v>12730</v>
      </c>
    </row>
    <row r="24" spans="1:41" ht="12" customHeight="1">
      <c r="A24" s="222" t="s">
        <v>1945</v>
      </c>
      <c r="B24" s="196"/>
      <c r="C24" s="196" t="s">
        <v>483</v>
      </c>
      <c r="D24" s="220"/>
      <c r="E24" s="220"/>
      <c r="F24" s="220"/>
      <c r="G24" s="220"/>
      <c r="H24" s="220"/>
      <c r="I24" s="198"/>
      <c r="J24" s="198"/>
      <c r="K24" s="220"/>
      <c r="L24" s="221"/>
      <c r="M24" s="717" t="s">
        <v>1323</v>
      </c>
      <c r="N24" s="709"/>
      <c r="O24" s="718"/>
      <c r="P24" s="704">
        <v>220</v>
      </c>
      <c r="Q24" s="704"/>
      <c r="R24" s="705"/>
      <c r="S24" s="673" t="s">
        <v>1257</v>
      </c>
      <c r="T24" s="683"/>
      <c r="U24" s="684"/>
      <c r="V24" s="673" t="s">
        <v>1594</v>
      </c>
      <c r="W24" s="683"/>
      <c r="X24" s="684"/>
      <c r="Y24" s="673" t="s">
        <v>477</v>
      </c>
      <c r="Z24" s="683"/>
      <c r="AA24" s="684"/>
      <c r="AB24" s="703">
        <v>8</v>
      </c>
      <c r="AC24" s="705"/>
      <c r="AD24" s="717" t="s">
        <v>482</v>
      </c>
      <c r="AE24" s="709"/>
      <c r="AF24" s="709"/>
      <c r="AG24" s="709"/>
      <c r="AH24" s="709"/>
      <c r="AI24" s="718"/>
      <c r="AJ24" s="197" t="s">
        <v>479</v>
      </c>
      <c r="AK24" s="198"/>
      <c r="AL24" s="198"/>
      <c r="AM24" s="198"/>
      <c r="AN24" s="199"/>
      <c r="AO24" s="333">
        <v>8880</v>
      </c>
    </row>
    <row r="25" spans="1:41" ht="12" customHeight="1">
      <c r="A25" s="222" t="s">
        <v>1945</v>
      </c>
      <c r="B25" s="196"/>
      <c r="C25" s="196" t="s">
        <v>374</v>
      </c>
      <c r="D25" s="220"/>
      <c r="E25" s="220"/>
      <c r="F25" s="220"/>
      <c r="G25" s="220"/>
      <c r="H25" s="220"/>
      <c r="I25" s="198"/>
      <c r="J25" s="198"/>
      <c r="K25" s="220"/>
      <c r="L25" s="221"/>
      <c r="M25" s="717" t="s">
        <v>1323</v>
      </c>
      <c r="N25" s="709"/>
      <c r="O25" s="718"/>
      <c r="P25" s="704">
        <v>220</v>
      </c>
      <c r="Q25" s="704"/>
      <c r="R25" s="705"/>
      <c r="S25" s="673" t="s">
        <v>1257</v>
      </c>
      <c r="T25" s="683"/>
      <c r="U25" s="684"/>
      <c r="V25" s="673" t="s">
        <v>1594</v>
      </c>
      <c r="W25" s="683"/>
      <c r="X25" s="684"/>
      <c r="Y25" s="673"/>
      <c r="Z25" s="683"/>
      <c r="AA25" s="684"/>
      <c r="AB25" s="703">
        <v>8</v>
      </c>
      <c r="AC25" s="705"/>
      <c r="AD25" s="717"/>
      <c r="AE25" s="709"/>
      <c r="AF25" s="709"/>
      <c r="AG25" s="709"/>
      <c r="AH25" s="709"/>
      <c r="AI25" s="718"/>
      <c r="AJ25" s="197" t="s">
        <v>479</v>
      </c>
      <c r="AK25" s="198"/>
      <c r="AL25" s="198"/>
      <c r="AM25" s="198"/>
      <c r="AN25" s="199"/>
      <c r="AO25" s="333">
        <v>9590</v>
      </c>
    </row>
    <row r="26" spans="1:41" ht="12" customHeight="1">
      <c r="A26" s="222" t="s">
        <v>1945</v>
      </c>
      <c r="B26" s="196"/>
      <c r="C26" s="196" t="s">
        <v>487</v>
      </c>
      <c r="D26" s="220"/>
      <c r="E26" s="220"/>
      <c r="F26" s="220"/>
      <c r="G26" s="220"/>
      <c r="H26" s="220"/>
      <c r="I26" s="198"/>
      <c r="J26" s="198"/>
      <c r="K26" s="220"/>
      <c r="L26" s="221"/>
      <c r="M26" s="717" t="s">
        <v>907</v>
      </c>
      <c r="N26" s="709"/>
      <c r="O26" s="718"/>
      <c r="P26" s="704">
        <v>220</v>
      </c>
      <c r="Q26" s="704"/>
      <c r="R26" s="705"/>
      <c r="S26" s="673" t="s">
        <v>1257</v>
      </c>
      <c r="T26" s="683"/>
      <c r="U26" s="684"/>
      <c r="V26" s="673" t="s">
        <v>1594</v>
      </c>
      <c r="W26" s="683"/>
      <c r="X26" s="684"/>
      <c r="Y26" s="673" t="s">
        <v>485</v>
      </c>
      <c r="Z26" s="683"/>
      <c r="AA26" s="684"/>
      <c r="AB26" s="703">
        <v>8</v>
      </c>
      <c r="AC26" s="705"/>
      <c r="AD26" s="717" t="s">
        <v>486</v>
      </c>
      <c r="AE26" s="709"/>
      <c r="AF26" s="709"/>
      <c r="AG26" s="709"/>
      <c r="AH26" s="709"/>
      <c r="AI26" s="718"/>
      <c r="AJ26" s="197" t="s">
        <v>479</v>
      </c>
      <c r="AK26" s="198"/>
      <c r="AL26" s="198"/>
      <c r="AM26" s="198"/>
      <c r="AN26" s="199"/>
      <c r="AO26" s="333">
        <v>10250</v>
      </c>
    </row>
    <row r="27" spans="1:41" ht="12" customHeight="1">
      <c r="A27" s="222" t="s">
        <v>1945</v>
      </c>
      <c r="B27" s="196"/>
      <c r="C27" s="196" t="s">
        <v>375</v>
      </c>
      <c r="D27" s="220"/>
      <c r="E27" s="220"/>
      <c r="F27" s="220"/>
      <c r="G27" s="220"/>
      <c r="H27" s="220"/>
      <c r="I27" s="198"/>
      <c r="J27" s="198"/>
      <c r="K27" s="220"/>
      <c r="L27" s="221"/>
      <c r="M27" s="717" t="s">
        <v>907</v>
      </c>
      <c r="N27" s="709"/>
      <c r="O27" s="718"/>
      <c r="P27" s="704">
        <v>220</v>
      </c>
      <c r="Q27" s="704"/>
      <c r="R27" s="705"/>
      <c r="S27" s="673" t="s">
        <v>1257</v>
      </c>
      <c r="T27" s="683"/>
      <c r="U27" s="684"/>
      <c r="V27" s="673" t="s">
        <v>1594</v>
      </c>
      <c r="W27" s="683"/>
      <c r="X27" s="684"/>
      <c r="Y27" s="673"/>
      <c r="Z27" s="683"/>
      <c r="AA27" s="684"/>
      <c r="AB27" s="703">
        <v>8</v>
      </c>
      <c r="AC27" s="705"/>
      <c r="AD27" s="717"/>
      <c r="AE27" s="709"/>
      <c r="AF27" s="709"/>
      <c r="AG27" s="709"/>
      <c r="AH27" s="709"/>
      <c r="AI27" s="718"/>
      <c r="AJ27" s="197" t="s">
        <v>479</v>
      </c>
      <c r="AK27" s="198"/>
      <c r="AL27" s="198"/>
      <c r="AM27" s="198"/>
      <c r="AN27" s="199"/>
      <c r="AO27" s="333">
        <v>10880</v>
      </c>
    </row>
    <row r="28" spans="1:41" ht="12" customHeight="1">
      <c r="A28" s="222" t="s">
        <v>1952</v>
      </c>
      <c r="B28" s="196" t="s">
        <v>906</v>
      </c>
      <c r="C28" s="196" t="s">
        <v>306</v>
      </c>
      <c r="D28" s="220"/>
      <c r="E28" s="220"/>
      <c r="F28" s="220"/>
      <c r="G28" s="220"/>
      <c r="H28" s="220"/>
      <c r="I28" s="198"/>
      <c r="J28" s="198"/>
      <c r="K28" s="220"/>
      <c r="L28" s="221"/>
      <c r="M28" s="717" t="s">
        <v>907</v>
      </c>
      <c r="N28" s="709"/>
      <c r="O28" s="718"/>
      <c r="P28" s="704">
        <v>220</v>
      </c>
      <c r="Q28" s="704"/>
      <c r="R28" s="705"/>
      <c r="S28" s="673" t="s">
        <v>921</v>
      </c>
      <c r="T28" s="683"/>
      <c r="U28" s="684"/>
      <c r="V28" s="673" t="s">
        <v>1594</v>
      </c>
      <c r="W28" s="683"/>
      <c r="X28" s="684"/>
      <c r="Y28" s="673" t="s">
        <v>307</v>
      </c>
      <c r="Z28" s="683"/>
      <c r="AA28" s="684"/>
      <c r="AB28" s="703">
        <v>9.5</v>
      </c>
      <c r="AC28" s="705"/>
      <c r="AD28" s="717" t="s">
        <v>909</v>
      </c>
      <c r="AE28" s="709"/>
      <c r="AF28" s="709"/>
      <c r="AG28" s="709"/>
      <c r="AH28" s="709"/>
      <c r="AI28" s="718"/>
      <c r="AJ28" s="197" t="s">
        <v>412</v>
      </c>
      <c r="AK28" s="198"/>
      <c r="AL28" s="198"/>
      <c r="AM28" s="198"/>
      <c r="AN28" s="199"/>
      <c r="AO28" s="333">
        <v>15341</v>
      </c>
    </row>
    <row r="29" spans="1:41" ht="12" customHeight="1">
      <c r="A29" s="222" t="s">
        <v>1952</v>
      </c>
      <c r="B29" s="196"/>
      <c r="C29" s="196" t="s">
        <v>413</v>
      </c>
      <c r="D29" s="220"/>
      <c r="E29" s="220"/>
      <c r="F29" s="220"/>
      <c r="G29" s="220"/>
      <c r="H29" s="220"/>
      <c r="I29" s="198"/>
      <c r="J29" s="198"/>
      <c r="K29" s="220"/>
      <c r="L29" s="221"/>
      <c r="M29" s="717" t="s">
        <v>907</v>
      </c>
      <c r="N29" s="709"/>
      <c r="O29" s="718"/>
      <c r="P29" s="704">
        <v>220</v>
      </c>
      <c r="Q29" s="704"/>
      <c r="R29" s="705"/>
      <c r="S29" s="673" t="s">
        <v>921</v>
      </c>
      <c r="T29" s="683"/>
      <c r="U29" s="684"/>
      <c r="V29" s="673" t="s">
        <v>1594</v>
      </c>
      <c r="W29" s="683"/>
      <c r="X29" s="684"/>
      <c r="Y29" s="673" t="s">
        <v>307</v>
      </c>
      <c r="Z29" s="683"/>
      <c r="AA29" s="684"/>
      <c r="AB29" s="703">
        <v>9.5</v>
      </c>
      <c r="AC29" s="705"/>
      <c r="AD29" s="717" t="s">
        <v>909</v>
      </c>
      <c r="AE29" s="709"/>
      <c r="AF29" s="709"/>
      <c r="AG29" s="709"/>
      <c r="AH29" s="709"/>
      <c r="AI29" s="718"/>
      <c r="AJ29" s="197" t="s">
        <v>412</v>
      </c>
      <c r="AK29" s="198"/>
      <c r="AL29" s="198"/>
      <c r="AM29" s="198"/>
      <c r="AN29" s="199"/>
      <c r="AO29" s="333">
        <v>16320</v>
      </c>
    </row>
    <row r="30" spans="1:41" ht="12" customHeight="1">
      <c r="A30" s="222" t="s">
        <v>1952</v>
      </c>
      <c r="B30" s="196"/>
      <c r="C30" s="196" t="s">
        <v>497</v>
      </c>
      <c r="D30" s="220"/>
      <c r="E30" s="220"/>
      <c r="F30" s="220"/>
      <c r="G30" s="220"/>
      <c r="H30" s="220"/>
      <c r="I30" s="198"/>
      <c r="J30" s="198"/>
      <c r="K30" s="220"/>
      <c r="L30" s="221"/>
      <c r="M30" s="717" t="s">
        <v>907</v>
      </c>
      <c r="N30" s="709"/>
      <c r="O30" s="718"/>
      <c r="P30" s="704">
        <v>220</v>
      </c>
      <c r="Q30" s="704"/>
      <c r="R30" s="705"/>
      <c r="S30" s="673" t="s">
        <v>921</v>
      </c>
      <c r="T30" s="683"/>
      <c r="U30" s="684"/>
      <c r="V30" s="673" t="s">
        <v>1594</v>
      </c>
      <c r="W30" s="683"/>
      <c r="X30" s="684"/>
      <c r="Y30" s="673" t="s">
        <v>307</v>
      </c>
      <c r="Z30" s="683"/>
      <c r="AA30" s="684"/>
      <c r="AB30" s="703">
        <v>9.5</v>
      </c>
      <c r="AC30" s="705"/>
      <c r="AD30" s="717" t="s">
        <v>909</v>
      </c>
      <c r="AE30" s="709"/>
      <c r="AF30" s="709"/>
      <c r="AG30" s="709"/>
      <c r="AH30" s="709"/>
      <c r="AI30" s="718"/>
      <c r="AJ30" s="197" t="s">
        <v>412</v>
      </c>
      <c r="AK30" s="198"/>
      <c r="AL30" s="198"/>
      <c r="AM30" s="198"/>
      <c r="AN30" s="199"/>
      <c r="AO30" s="333">
        <v>17952</v>
      </c>
    </row>
    <row r="31" spans="1:41" ht="12" customHeight="1">
      <c r="A31" s="222" t="s">
        <v>1952</v>
      </c>
      <c r="B31" s="196" t="s">
        <v>910</v>
      </c>
      <c r="C31" s="196" t="s">
        <v>414</v>
      </c>
      <c r="D31" s="220"/>
      <c r="E31" s="220"/>
      <c r="F31" s="220"/>
      <c r="G31" s="220"/>
      <c r="H31" s="220"/>
      <c r="I31" s="198"/>
      <c r="J31" s="198"/>
      <c r="K31" s="220"/>
      <c r="L31" s="221"/>
      <c r="M31" s="717" t="s">
        <v>912</v>
      </c>
      <c r="N31" s="709"/>
      <c r="O31" s="718"/>
      <c r="P31" s="704">
        <v>220</v>
      </c>
      <c r="Q31" s="704"/>
      <c r="R31" s="705"/>
      <c r="S31" s="673" t="s">
        <v>1466</v>
      </c>
      <c r="T31" s="683"/>
      <c r="U31" s="684"/>
      <c r="V31" s="673" t="s">
        <v>1594</v>
      </c>
      <c r="W31" s="683"/>
      <c r="X31" s="684"/>
      <c r="Y31" s="673" t="s">
        <v>858</v>
      </c>
      <c r="Z31" s="683"/>
      <c r="AA31" s="684"/>
      <c r="AB31" s="703">
        <v>12</v>
      </c>
      <c r="AC31" s="705"/>
      <c r="AD31" s="717" t="s">
        <v>415</v>
      </c>
      <c r="AE31" s="709"/>
      <c r="AF31" s="709"/>
      <c r="AG31" s="709"/>
      <c r="AH31" s="709"/>
      <c r="AI31" s="718"/>
      <c r="AJ31" s="197" t="s">
        <v>412</v>
      </c>
      <c r="AK31" s="198"/>
      <c r="AL31" s="198"/>
      <c r="AM31" s="198"/>
      <c r="AN31" s="199"/>
      <c r="AO31" s="333">
        <v>21216</v>
      </c>
    </row>
    <row r="32" spans="1:41" ht="12" customHeight="1">
      <c r="A32" s="222" t="s">
        <v>1952</v>
      </c>
      <c r="B32" s="196"/>
      <c r="C32" s="196" t="s">
        <v>416</v>
      </c>
      <c r="D32" s="220"/>
      <c r="E32" s="220"/>
      <c r="F32" s="220"/>
      <c r="G32" s="220"/>
      <c r="H32" s="220"/>
      <c r="I32" s="198"/>
      <c r="J32" s="198"/>
      <c r="K32" s="220"/>
      <c r="L32" s="221"/>
      <c r="M32" s="717" t="s">
        <v>912</v>
      </c>
      <c r="N32" s="709"/>
      <c r="O32" s="718"/>
      <c r="P32" s="704">
        <v>220</v>
      </c>
      <c r="Q32" s="704"/>
      <c r="R32" s="705"/>
      <c r="S32" s="673" t="s">
        <v>1466</v>
      </c>
      <c r="T32" s="683"/>
      <c r="U32" s="684"/>
      <c r="V32" s="673" t="s">
        <v>1594</v>
      </c>
      <c r="W32" s="683"/>
      <c r="X32" s="684"/>
      <c r="Y32" s="673" t="s">
        <v>858</v>
      </c>
      <c r="Z32" s="683"/>
      <c r="AA32" s="684"/>
      <c r="AB32" s="703">
        <v>12</v>
      </c>
      <c r="AC32" s="705"/>
      <c r="AD32" s="717" t="s">
        <v>415</v>
      </c>
      <c r="AE32" s="709"/>
      <c r="AF32" s="709"/>
      <c r="AG32" s="709"/>
      <c r="AH32" s="709"/>
      <c r="AI32" s="718"/>
      <c r="AJ32" s="197" t="s">
        <v>412</v>
      </c>
      <c r="AK32" s="198"/>
      <c r="AL32" s="198"/>
      <c r="AM32" s="198"/>
      <c r="AN32" s="199"/>
      <c r="AO32" s="333">
        <v>22848</v>
      </c>
    </row>
    <row r="33" spans="1:41" ht="12" customHeight="1">
      <c r="A33" s="222" t="s">
        <v>1952</v>
      </c>
      <c r="B33" s="196"/>
      <c r="C33" s="196" t="s">
        <v>496</v>
      </c>
      <c r="D33" s="220"/>
      <c r="E33" s="220"/>
      <c r="F33" s="220"/>
      <c r="G33" s="220"/>
      <c r="H33" s="220"/>
      <c r="I33" s="198"/>
      <c r="J33" s="198"/>
      <c r="K33" s="220"/>
      <c r="L33" s="221"/>
      <c r="M33" s="717" t="s">
        <v>912</v>
      </c>
      <c r="N33" s="709"/>
      <c r="O33" s="718"/>
      <c r="P33" s="704">
        <v>220</v>
      </c>
      <c r="Q33" s="704"/>
      <c r="R33" s="705"/>
      <c r="S33" s="673" t="s">
        <v>1466</v>
      </c>
      <c r="T33" s="683"/>
      <c r="U33" s="684"/>
      <c r="V33" s="673" t="s">
        <v>1594</v>
      </c>
      <c r="W33" s="683"/>
      <c r="X33" s="684"/>
      <c r="Y33" s="673" t="s">
        <v>858</v>
      </c>
      <c r="Z33" s="683"/>
      <c r="AA33" s="684"/>
      <c r="AB33" s="703">
        <v>12</v>
      </c>
      <c r="AC33" s="705"/>
      <c r="AD33" s="717" t="s">
        <v>415</v>
      </c>
      <c r="AE33" s="709"/>
      <c r="AF33" s="709"/>
      <c r="AG33" s="709"/>
      <c r="AH33" s="709"/>
      <c r="AI33" s="718"/>
      <c r="AJ33" s="197" t="s">
        <v>412</v>
      </c>
      <c r="AK33" s="198"/>
      <c r="AL33" s="198"/>
      <c r="AM33" s="198"/>
      <c r="AN33" s="199"/>
      <c r="AO33" s="333">
        <v>22196</v>
      </c>
    </row>
    <row r="34" spans="1:41" ht="12" customHeight="1">
      <c r="A34" s="222" t="s">
        <v>1945</v>
      </c>
      <c r="B34" s="196"/>
      <c r="C34" s="196" t="s">
        <v>499</v>
      </c>
      <c r="D34" s="220"/>
      <c r="E34" s="220"/>
      <c r="F34" s="220"/>
      <c r="G34" s="220"/>
      <c r="H34" s="220"/>
      <c r="I34" s="198"/>
      <c r="J34" s="198"/>
      <c r="K34" s="220"/>
      <c r="L34" s="221"/>
      <c r="M34" s="717" t="s">
        <v>913</v>
      </c>
      <c r="N34" s="709"/>
      <c r="O34" s="718"/>
      <c r="P34" s="704">
        <v>220</v>
      </c>
      <c r="Q34" s="704"/>
      <c r="R34" s="705"/>
      <c r="S34" s="673" t="s">
        <v>488</v>
      </c>
      <c r="T34" s="683"/>
      <c r="U34" s="684"/>
      <c r="V34" s="673" t="s">
        <v>1594</v>
      </c>
      <c r="W34" s="683"/>
      <c r="X34" s="684"/>
      <c r="Y34" s="673" t="s">
        <v>489</v>
      </c>
      <c r="Z34" s="683"/>
      <c r="AA34" s="684"/>
      <c r="AB34" s="703">
        <v>19</v>
      </c>
      <c r="AC34" s="705"/>
      <c r="AD34" s="717" t="s">
        <v>490</v>
      </c>
      <c r="AE34" s="709"/>
      <c r="AF34" s="709"/>
      <c r="AG34" s="709"/>
      <c r="AH34" s="709"/>
      <c r="AI34" s="718"/>
      <c r="AJ34" s="197" t="s">
        <v>479</v>
      </c>
      <c r="AK34" s="198"/>
      <c r="AL34" s="198"/>
      <c r="AM34" s="198"/>
      <c r="AN34" s="199"/>
      <c r="AO34" s="333">
        <v>14520</v>
      </c>
    </row>
    <row r="35" spans="1:41" ht="12" customHeight="1">
      <c r="A35" s="222" t="s">
        <v>1945</v>
      </c>
      <c r="B35" s="196"/>
      <c r="C35" s="196" t="s">
        <v>499</v>
      </c>
      <c r="D35" s="220"/>
      <c r="E35" s="220"/>
      <c r="F35" s="220"/>
      <c r="G35" s="220"/>
      <c r="H35" s="220"/>
      <c r="I35" s="198"/>
      <c r="J35" s="198"/>
      <c r="K35" s="220"/>
      <c r="L35" s="221"/>
      <c r="M35" s="717" t="s">
        <v>913</v>
      </c>
      <c r="N35" s="709"/>
      <c r="O35" s="718"/>
      <c r="P35" s="704" t="s">
        <v>1290</v>
      </c>
      <c r="Q35" s="704"/>
      <c r="R35" s="705"/>
      <c r="S35" s="673" t="s">
        <v>488</v>
      </c>
      <c r="T35" s="683"/>
      <c r="U35" s="684"/>
      <c r="V35" s="673" t="s">
        <v>1594</v>
      </c>
      <c r="W35" s="683"/>
      <c r="X35" s="684"/>
      <c r="Y35" s="673" t="s">
        <v>489</v>
      </c>
      <c r="Z35" s="683"/>
      <c r="AA35" s="684"/>
      <c r="AB35" s="703">
        <v>19</v>
      </c>
      <c r="AC35" s="705"/>
      <c r="AD35" s="717" t="s">
        <v>490</v>
      </c>
      <c r="AE35" s="709"/>
      <c r="AF35" s="709"/>
      <c r="AG35" s="709"/>
      <c r="AH35" s="709"/>
      <c r="AI35" s="718"/>
      <c r="AJ35" s="197" t="s">
        <v>479</v>
      </c>
      <c r="AK35" s="198"/>
      <c r="AL35" s="198"/>
      <c r="AM35" s="198"/>
      <c r="AN35" s="199"/>
      <c r="AO35" s="333">
        <v>14520</v>
      </c>
    </row>
    <row r="36" spans="1:41" ht="12" customHeight="1">
      <c r="A36" s="200" t="s">
        <v>1952</v>
      </c>
      <c r="B36" s="197" t="s">
        <v>911</v>
      </c>
      <c r="C36" s="196" t="s">
        <v>417</v>
      </c>
      <c r="D36" s="198"/>
      <c r="E36" s="198"/>
      <c r="F36" s="198"/>
      <c r="G36" s="198"/>
      <c r="H36" s="198"/>
      <c r="I36" s="198"/>
      <c r="J36" s="198"/>
      <c r="K36" s="198"/>
      <c r="L36" s="199"/>
      <c r="M36" s="717" t="s">
        <v>913</v>
      </c>
      <c r="N36" s="709"/>
      <c r="O36" s="718"/>
      <c r="P36" s="709">
        <v>220</v>
      </c>
      <c r="Q36" s="709"/>
      <c r="R36" s="718"/>
      <c r="S36" s="715" t="s">
        <v>930</v>
      </c>
      <c r="T36" s="716"/>
      <c r="U36" s="710"/>
      <c r="V36" s="715" t="s">
        <v>1594</v>
      </c>
      <c r="W36" s="716"/>
      <c r="X36" s="710"/>
      <c r="Y36" s="715" t="s">
        <v>858</v>
      </c>
      <c r="Z36" s="716"/>
      <c r="AA36" s="710"/>
      <c r="AB36" s="717">
        <v>14.5</v>
      </c>
      <c r="AC36" s="718"/>
      <c r="AD36" s="717" t="s">
        <v>415</v>
      </c>
      <c r="AE36" s="709"/>
      <c r="AF36" s="709"/>
      <c r="AG36" s="709"/>
      <c r="AH36" s="709"/>
      <c r="AI36" s="718"/>
      <c r="AJ36" s="197" t="s">
        <v>412</v>
      </c>
      <c r="AK36" s="198"/>
      <c r="AL36" s="198"/>
      <c r="AM36" s="198"/>
      <c r="AN36" s="198"/>
      <c r="AO36" s="333">
        <v>25133</v>
      </c>
    </row>
    <row r="37" spans="1:41" ht="12" customHeight="1">
      <c r="A37" s="200" t="s">
        <v>1952</v>
      </c>
      <c r="B37" s="197"/>
      <c r="C37" s="196" t="s">
        <v>494</v>
      </c>
      <c r="D37" s="198"/>
      <c r="E37" s="198"/>
      <c r="F37" s="198"/>
      <c r="G37" s="198"/>
      <c r="H37" s="198"/>
      <c r="I37" s="198"/>
      <c r="J37" s="198"/>
      <c r="K37" s="198"/>
      <c r="L37" s="199"/>
      <c r="M37" s="717" t="s">
        <v>913</v>
      </c>
      <c r="N37" s="709"/>
      <c r="O37" s="718"/>
      <c r="P37" s="709">
        <v>220</v>
      </c>
      <c r="Q37" s="709"/>
      <c r="R37" s="718"/>
      <c r="S37" s="715" t="s">
        <v>930</v>
      </c>
      <c r="T37" s="716"/>
      <c r="U37" s="710"/>
      <c r="V37" s="715" t="s">
        <v>1594</v>
      </c>
      <c r="W37" s="716"/>
      <c r="X37" s="710"/>
      <c r="Y37" s="715" t="s">
        <v>858</v>
      </c>
      <c r="Z37" s="716"/>
      <c r="AA37" s="710"/>
      <c r="AB37" s="717">
        <v>14.5</v>
      </c>
      <c r="AC37" s="718"/>
      <c r="AD37" s="717" t="s">
        <v>415</v>
      </c>
      <c r="AE37" s="709"/>
      <c r="AF37" s="709"/>
      <c r="AG37" s="709"/>
      <c r="AH37" s="709"/>
      <c r="AI37" s="718"/>
      <c r="AJ37" s="197" t="s">
        <v>412</v>
      </c>
      <c r="AK37" s="198"/>
      <c r="AL37" s="198"/>
      <c r="AM37" s="198"/>
      <c r="AN37" s="198"/>
      <c r="AO37" s="333">
        <v>26112</v>
      </c>
    </row>
    <row r="38" spans="1:41" ht="12" customHeight="1">
      <c r="A38" s="200" t="s">
        <v>1952</v>
      </c>
      <c r="B38" s="197"/>
      <c r="C38" s="196" t="s">
        <v>495</v>
      </c>
      <c r="D38" s="198"/>
      <c r="E38" s="198"/>
      <c r="F38" s="198"/>
      <c r="G38" s="198"/>
      <c r="H38" s="198"/>
      <c r="I38" s="198"/>
      <c r="J38" s="198"/>
      <c r="K38" s="198"/>
      <c r="L38" s="199"/>
      <c r="M38" s="717" t="s">
        <v>913</v>
      </c>
      <c r="N38" s="709"/>
      <c r="O38" s="718"/>
      <c r="P38" s="709">
        <v>220</v>
      </c>
      <c r="Q38" s="709"/>
      <c r="R38" s="718"/>
      <c r="S38" s="715" t="s">
        <v>930</v>
      </c>
      <c r="T38" s="716"/>
      <c r="U38" s="710"/>
      <c r="V38" s="715" t="s">
        <v>1594</v>
      </c>
      <c r="W38" s="716"/>
      <c r="X38" s="710"/>
      <c r="Y38" s="715" t="s">
        <v>858</v>
      </c>
      <c r="Z38" s="716"/>
      <c r="AA38" s="710"/>
      <c r="AB38" s="717">
        <v>14.5</v>
      </c>
      <c r="AC38" s="718"/>
      <c r="AD38" s="717" t="s">
        <v>415</v>
      </c>
      <c r="AE38" s="709"/>
      <c r="AF38" s="709"/>
      <c r="AG38" s="709"/>
      <c r="AH38" s="709"/>
      <c r="AI38" s="718"/>
      <c r="AJ38" s="197" t="s">
        <v>412</v>
      </c>
      <c r="AK38" s="198"/>
      <c r="AL38" s="198"/>
      <c r="AM38" s="198"/>
      <c r="AN38" s="198"/>
      <c r="AO38" s="333">
        <v>27744</v>
      </c>
    </row>
    <row r="39" spans="1:41" ht="12" customHeight="1">
      <c r="A39" s="200" t="s">
        <v>1952</v>
      </c>
      <c r="B39" s="197" t="s">
        <v>1721</v>
      </c>
      <c r="C39" s="196" t="s">
        <v>418</v>
      </c>
      <c r="D39" s="198"/>
      <c r="E39" s="198"/>
      <c r="F39" s="198"/>
      <c r="G39" s="198"/>
      <c r="H39" s="198"/>
      <c r="I39" s="198"/>
      <c r="J39" s="198"/>
      <c r="K39" s="198"/>
      <c r="L39" s="199"/>
      <c r="M39" s="717" t="s">
        <v>1282</v>
      </c>
      <c r="N39" s="709"/>
      <c r="O39" s="718"/>
      <c r="P39" s="709" t="s">
        <v>1290</v>
      </c>
      <c r="Q39" s="709"/>
      <c r="R39" s="718"/>
      <c r="S39" s="715" t="s">
        <v>1722</v>
      </c>
      <c r="T39" s="716"/>
      <c r="U39" s="710"/>
      <c r="V39" s="715" t="s">
        <v>1594</v>
      </c>
      <c r="W39" s="716"/>
      <c r="X39" s="710"/>
      <c r="Y39" s="715" t="s">
        <v>858</v>
      </c>
      <c r="Z39" s="716"/>
      <c r="AA39" s="710"/>
      <c r="AB39" s="717">
        <v>18</v>
      </c>
      <c r="AC39" s="718"/>
      <c r="AD39" s="717" t="s">
        <v>1723</v>
      </c>
      <c r="AE39" s="709"/>
      <c r="AF39" s="709"/>
      <c r="AG39" s="709"/>
      <c r="AH39" s="709"/>
      <c r="AI39" s="718"/>
      <c r="AJ39" s="197" t="s">
        <v>412</v>
      </c>
      <c r="AK39" s="198"/>
      <c r="AL39" s="198"/>
      <c r="AM39" s="198"/>
      <c r="AN39" s="198"/>
      <c r="AO39" s="333">
        <v>35904</v>
      </c>
    </row>
    <row r="40" spans="1:41" ht="12" customHeight="1">
      <c r="A40" s="200" t="s">
        <v>1952</v>
      </c>
      <c r="B40" s="197"/>
      <c r="C40" s="196" t="s">
        <v>493</v>
      </c>
      <c r="D40" s="198"/>
      <c r="E40" s="198"/>
      <c r="F40" s="198"/>
      <c r="G40" s="198"/>
      <c r="H40" s="198"/>
      <c r="I40" s="198"/>
      <c r="J40" s="198"/>
      <c r="K40" s="198"/>
      <c r="L40" s="199"/>
      <c r="M40" s="717" t="s">
        <v>1282</v>
      </c>
      <c r="N40" s="709"/>
      <c r="O40" s="718"/>
      <c r="P40" s="709" t="s">
        <v>1371</v>
      </c>
      <c r="Q40" s="709"/>
      <c r="R40" s="718"/>
      <c r="S40" s="715" t="s">
        <v>1722</v>
      </c>
      <c r="T40" s="716"/>
      <c r="U40" s="710"/>
      <c r="V40" s="715" t="s">
        <v>1594</v>
      </c>
      <c r="W40" s="716"/>
      <c r="X40" s="710"/>
      <c r="Y40" s="715" t="s">
        <v>858</v>
      </c>
      <c r="Z40" s="716"/>
      <c r="AA40" s="710"/>
      <c r="AB40" s="717">
        <v>18</v>
      </c>
      <c r="AC40" s="718"/>
      <c r="AD40" s="717" t="s">
        <v>1723</v>
      </c>
      <c r="AE40" s="709"/>
      <c r="AF40" s="709"/>
      <c r="AG40" s="709"/>
      <c r="AH40" s="709"/>
      <c r="AI40" s="718"/>
      <c r="AJ40" s="197" t="s">
        <v>412</v>
      </c>
      <c r="AK40" s="198"/>
      <c r="AL40" s="198"/>
      <c r="AM40" s="198"/>
      <c r="AN40" s="198"/>
      <c r="AO40" s="333">
        <v>37536</v>
      </c>
    </row>
    <row r="41" spans="1:41" ht="12" customHeight="1">
      <c r="A41" s="200" t="s">
        <v>1945</v>
      </c>
      <c r="B41" s="197"/>
      <c r="C41" s="196" t="s">
        <v>500</v>
      </c>
      <c r="D41" s="198"/>
      <c r="E41" s="198"/>
      <c r="F41" s="198"/>
      <c r="G41" s="198"/>
      <c r="H41" s="198"/>
      <c r="I41" s="198"/>
      <c r="J41" s="198"/>
      <c r="K41" s="198"/>
      <c r="L41" s="199"/>
      <c r="M41" s="717" t="s">
        <v>681</v>
      </c>
      <c r="N41" s="709"/>
      <c r="O41" s="718"/>
      <c r="P41" s="709" t="s">
        <v>1290</v>
      </c>
      <c r="Q41" s="709"/>
      <c r="R41" s="718"/>
      <c r="S41" s="715" t="s">
        <v>491</v>
      </c>
      <c r="T41" s="716"/>
      <c r="U41" s="710"/>
      <c r="V41" s="715" t="s">
        <v>1594</v>
      </c>
      <c r="W41" s="716"/>
      <c r="X41" s="710"/>
      <c r="Y41" s="715" t="s">
        <v>489</v>
      </c>
      <c r="Z41" s="716"/>
      <c r="AA41" s="710"/>
      <c r="AB41" s="717">
        <v>22</v>
      </c>
      <c r="AC41" s="718"/>
      <c r="AD41" s="717" t="s">
        <v>492</v>
      </c>
      <c r="AE41" s="709"/>
      <c r="AF41" s="709"/>
      <c r="AG41" s="709"/>
      <c r="AH41" s="709"/>
      <c r="AI41" s="718"/>
      <c r="AJ41" s="197" t="s">
        <v>479</v>
      </c>
      <c r="AK41" s="198"/>
      <c r="AL41" s="198"/>
      <c r="AM41" s="198"/>
      <c r="AN41" s="198"/>
      <c r="AO41" s="333">
        <v>24250</v>
      </c>
    </row>
    <row r="42" spans="1:41" ht="12" customHeight="1">
      <c r="A42" s="200" t="s">
        <v>1945</v>
      </c>
      <c r="B42" s="197"/>
      <c r="C42" s="196" t="s">
        <v>1351</v>
      </c>
      <c r="D42" s="198"/>
      <c r="E42" s="198"/>
      <c r="F42" s="198"/>
      <c r="G42" s="198"/>
      <c r="H42" s="198"/>
      <c r="I42" s="198"/>
      <c r="J42" s="198"/>
      <c r="K42" s="198"/>
      <c r="L42" s="199"/>
      <c r="M42" s="717" t="s">
        <v>681</v>
      </c>
      <c r="N42" s="709"/>
      <c r="O42" s="718"/>
      <c r="P42" s="709" t="s">
        <v>1290</v>
      </c>
      <c r="Q42" s="709"/>
      <c r="R42" s="718"/>
      <c r="S42" s="715" t="s">
        <v>2046</v>
      </c>
      <c r="T42" s="716"/>
      <c r="U42" s="710"/>
      <c r="V42" s="715" t="s">
        <v>1594</v>
      </c>
      <c r="W42" s="716"/>
      <c r="X42" s="710"/>
      <c r="Y42" s="715" t="s">
        <v>1533</v>
      </c>
      <c r="Z42" s="716"/>
      <c r="AA42" s="710"/>
      <c r="AB42" s="717">
        <v>28</v>
      </c>
      <c r="AC42" s="718"/>
      <c r="AD42" s="717" t="s">
        <v>492</v>
      </c>
      <c r="AE42" s="709"/>
      <c r="AF42" s="709"/>
      <c r="AG42" s="709"/>
      <c r="AH42" s="709"/>
      <c r="AI42" s="718"/>
      <c r="AJ42" s="197" t="s">
        <v>479</v>
      </c>
      <c r="AK42" s="198"/>
      <c r="AL42" s="198"/>
      <c r="AM42" s="198"/>
      <c r="AN42" s="198"/>
      <c r="AO42" s="333">
        <v>30770</v>
      </c>
    </row>
    <row r="43" spans="1:41" ht="12" customHeight="1">
      <c r="A43" s="200" t="s">
        <v>1945</v>
      </c>
      <c r="B43" s="197"/>
      <c r="C43" s="196" t="s">
        <v>1083</v>
      </c>
      <c r="D43" s="198"/>
      <c r="E43" s="198"/>
      <c r="F43" s="198"/>
      <c r="G43" s="198"/>
      <c r="H43" s="198"/>
      <c r="I43" s="198"/>
      <c r="J43" s="198"/>
      <c r="K43" s="198"/>
      <c r="L43" s="199"/>
      <c r="M43" s="717" t="s">
        <v>501</v>
      </c>
      <c r="N43" s="709"/>
      <c r="O43" s="718"/>
      <c r="P43" s="709" t="s">
        <v>1290</v>
      </c>
      <c r="Q43" s="709"/>
      <c r="R43" s="718"/>
      <c r="S43" s="715" t="s">
        <v>922</v>
      </c>
      <c r="T43" s="716"/>
      <c r="U43" s="710"/>
      <c r="V43" s="715" t="s">
        <v>1594</v>
      </c>
      <c r="W43" s="716"/>
      <c r="X43" s="710"/>
      <c r="Y43" s="715" t="s">
        <v>858</v>
      </c>
      <c r="Z43" s="716"/>
      <c r="AA43" s="710"/>
      <c r="AB43" s="717">
        <v>28</v>
      </c>
      <c r="AC43" s="718"/>
      <c r="AD43" s="717" t="s">
        <v>492</v>
      </c>
      <c r="AE43" s="709"/>
      <c r="AF43" s="709"/>
      <c r="AG43" s="709"/>
      <c r="AH43" s="709"/>
      <c r="AI43" s="718"/>
      <c r="AJ43" s="197" t="s">
        <v>479</v>
      </c>
      <c r="AK43" s="198"/>
      <c r="AL43" s="198"/>
      <c r="AM43" s="198"/>
      <c r="AN43" s="198"/>
      <c r="AO43" s="333">
        <v>37670</v>
      </c>
    </row>
    <row r="44" spans="1:41" s="319" customFormat="1" ht="15" customHeight="1">
      <c r="A44" s="368"/>
      <c r="B44" s="390" t="s">
        <v>1309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194"/>
      <c r="AM44" s="205"/>
      <c r="AN44" s="205"/>
      <c r="AO44" s="323"/>
    </row>
    <row r="45" spans="1:41" s="321" customFormat="1" ht="11.25" customHeight="1">
      <c r="A45" s="359"/>
      <c r="B45" s="650" t="s">
        <v>1596</v>
      </c>
      <c r="C45" s="675" t="s">
        <v>1598</v>
      </c>
      <c r="D45" s="654"/>
      <c r="E45" s="654"/>
      <c r="F45" s="654"/>
      <c r="G45" s="654"/>
      <c r="H45" s="654"/>
      <c r="I45" s="654"/>
      <c r="J45" s="655"/>
      <c r="K45" s="711" t="s">
        <v>1561</v>
      </c>
      <c r="L45" s="712"/>
      <c r="M45" s="713"/>
      <c r="N45" s="666" t="s">
        <v>1403</v>
      </c>
      <c r="O45" s="686"/>
      <c r="P45" s="666" t="s">
        <v>1450</v>
      </c>
      <c r="Q45" s="686"/>
      <c r="R45" s="666" t="s">
        <v>1481</v>
      </c>
      <c r="S45" s="685"/>
      <c r="T45" s="686"/>
      <c r="U45" s="711" t="s">
        <v>1432</v>
      </c>
      <c r="V45" s="712"/>
      <c r="W45" s="712"/>
      <c r="X45" s="713"/>
      <c r="Y45" s="711" t="s">
        <v>1433</v>
      </c>
      <c r="Z45" s="712"/>
      <c r="AA45" s="712"/>
      <c r="AB45" s="713"/>
      <c r="AC45" s="711" t="s">
        <v>1321</v>
      </c>
      <c r="AD45" s="712"/>
      <c r="AE45" s="712"/>
      <c r="AF45" s="711" t="s">
        <v>1577</v>
      </c>
      <c r="AG45" s="712"/>
      <c r="AH45" s="712"/>
      <c r="AI45" s="712"/>
      <c r="AJ45" s="712"/>
      <c r="AK45" s="712"/>
      <c r="AL45" s="712"/>
      <c r="AM45" s="712"/>
      <c r="AN45" s="713"/>
      <c r="AO45" s="713" t="s">
        <v>1578</v>
      </c>
    </row>
    <row r="46" spans="1:41" s="321" customFormat="1" ht="11.25" customHeight="1">
      <c r="A46" s="360"/>
      <c r="B46" s="651"/>
      <c r="C46" s="676"/>
      <c r="D46" s="656"/>
      <c r="E46" s="656"/>
      <c r="F46" s="656"/>
      <c r="G46" s="656"/>
      <c r="H46" s="656"/>
      <c r="I46" s="656"/>
      <c r="J46" s="657"/>
      <c r="K46" s="714" t="s">
        <v>1302</v>
      </c>
      <c r="L46" s="700"/>
      <c r="M46" s="701"/>
      <c r="N46" s="682" t="s">
        <v>1391</v>
      </c>
      <c r="O46" s="708"/>
      <c r="P46" s="682" t="s">
        <v>861</v>
      </c>
      <c r="Q46" s="708"/>
      <c r="R46" s="682"/>
      <c r="S46" s="707"/>
      <c r="T46" s="708"/>
      <c r="U46" s="714" t="s">
        <v>1402</v>
      </c>
      <c r="V46" s="700"/>
      <c r="W46" s="700"/>
      <c r="X46" s="701"/>
      <c r="Y46" s="714" t="s">
        <v>1303</v>
      </c>
      <c r="Z46" s="700"/>
      <c r="AA46" s="700"/>
      <c r="AB46" s="701"/>
      <c r="AC46" s="714" t="s">
        <v>1394</v>
      </c>
      <c r="AD46" s="700"/>
      <c r="AE46" s="700"/>
      <c r="AF46" s="714"/>
      <c r="AG46" s="700"/>
      <c r="AH46" s="700"/>
      <c r="AI46" s="700"/>
      <c r="AJ46" s="700"/>
      <c r="AK46" s="700"/>
      <c r="AL46" s="700"/>
      <c r="AM46" s="700"/>
      <c r="AN46" s="701"/>
      <c r="AO46" s="701"/>
    </row>
    <row r="47" spans="1:41" ht="12" customHeight="1">
      <c r="A47" s="371" t="s">
        <v>1945</v>
      </c>
      <c r="B47" s="236"/>
      <c r="C47" s="229" t="s">
        <v>376</v>
      </c>
      <c r="D47" s="242"/>
      <c r="E47" s="242"/>
      <c r="F47" s="242"/>
      <c r="G47" s="242"/>
      <c r="H47" s="242"/>
      <c r="I47" s="242"/>
      <c r="J47" s="243"/>
      <c r="K47" s="715" t="s">
        <v>377</v>
      </c>
      <c r="L47" s="716"/>
      <c r="M47" s="710"/>
      <c r="N47" s="715" t="s">
        <v>1471</v>
      </c>
      <c r="O47" s="716"/>
      <c r="P47" s="715" t="s">
        <v>378</v>
      </c>
      <c r="Q47" s="710"/>
      <c r="R47" s="715" t="s">
        <v>1562</v>
      </c>
      <c r="S47" s="716"/>
      <c r="T47" s="710"/>
      <c r="U47" s="717"/>
      <c r="V47" s="709"/>
      <c r="W47" s="709"/>
      <c r="X47" s="718"/>
      <c r="Y47" s="717" t="s">
        <v>379</v>
      </c>
      <c r="Z47" s="709"/>
      <c r="AA47" s="709"/>
      <c r="AB47" s="718"/>
      <c r="AC47" s="717">
        <v>18</v>
      </c>
      <c r="AD47" s="709"/>
      <c r="AE47" s="718"/>
      <c r="AF47" s="197" t="s">
        <v>380</v>
      </c>
      <c r="AG47" s="198"/>
      <c r="AH47" s="198"/>
      <c r="AI47" s="198"/>
      <c r="AJ47" s="198"/>
      <c r="AK47" s="198"/>
      <c r="AL47" s="198"/>
      <c r="AM47" s="198"/>
      <c r="AN47" s="199"/>
      <c r="AO47" s="333">
        <v>23500</v>
      </c>
    </row>
    <row r="48" spans="1:41" ht="12" customHeight="1">
      <c r="A48" s="371" t="s">
        <v>1945</v>
      </c>
      <c r="B48" s="236"/>
      <c r="C48" s="229" t="s">
        <v>504</v>
      </c>
      <c r="D48" s="242"/>
      <c r="E48" s="242"/>
      <c r="F48" s="242"/>
      <c r="G48" s="242"/>
      <c r="H48" s="242"/>
      <c r="I48" s="242"/>
      <c r="J48" s="243"/>
      <c r="K48" s="715" t="s">
        <v>235</v>
      </c>
      <c r="L48" s="716"/>
      <c r="M48" s="710"/>
      <c r="N48" s="715" t="s">
        <v>1471</v>
      </c>
      <c r="O48" s="716"/>
      <c r="P48" s="715" t="s">
        <v>921</v>
      </c>
      <c r="Q48" s="710"/>
      <c r="R48" s="715" t="s">
        <v>1594</v>
      </c>
      <c r="S48" s="716"/>
      <c r="T48" s="710"/>
      <c r="U48" s="717" t="s">
        <v>503</v>
      </c>
      <c r="V48" s="709"/>
      <c r="W48" s="709"/>
      <c r="X48" s="718"/>
      <c r="Y48" s="717" t="s">
        <v>1579</v>
      </c>
      <c r="Z48" s="709"/>
      <c r="AA48" s="709"/>
      <c r="AB48" s="718"/>
      <c r="AC48" s="717">
        <v>34</v>
      </c>
      <c r="AD48" s="709"/>
      <c r="AE48" s="718"/>
      <c r="AF48" s="197" t="s">
        <v>502</v>
      </c>
      <c r="AG48" s="198"/>
      <c r="AH48" s="198"/>
      <c r="AI48" s="198"/>
      <c r="AJ48" s="198"/>
      <c r="AK48" s="198"/>
      <c r="AL48" s="198"/>
      <c r="AM48" s="198"/>
      <c r="AN48" s="199"/>
      <c r="AO48" s="333">
        <v>25500</v>
      </c>
    </row>
    <row r="49" spans="1:41" ht="12" customHeight="1">
      <c r="A49" s="371" t="s">
        <v>1945</v>
      </c>
      <c r="B49" s="236"/>
      <c r="C49" s="229" t="s">
        <v>506</v>
      </c>
      <c r="D49" s="242"/>
      <c r="E49" s="242"/>
      <c r="F49" s="242"/>
      <c r="G49" s="242"/>
      <c r="H49" s="242"/>
      <c r="I49" s="242"/>
      <c r="J49" s="243"/>
      <c r="K49" s="715" t="s">
        <v>235</v>
      </c>
      <c r="L49" s="716"/>
      <c r="M49" s="710"/>
      <c r="N49" s="715" t="s">
        <v>1290</v>
      </c>
      <c r="O49" s="716"/>
      <c r="P49" s="715" t="s">
        <v>921</v>
      </c>
      <c r="Q49" s="710"/>
      <c r="R49" s="715" t="s">
        <v>1594</v>
      </c>
      <c r="S49" s="716"/>
      <c r="T49" s="710"/>
      <c r="U49" s="717" t="s">
        <v>505</v>
      </c>
      <c r="V49" s="709"/>
      <c r="W49" s="709"/>
      <c r="X49" s="718"/>
      <c r="Y49" s="717" t="s">
        <v>1579</v>
      </c>
      <c r="Z49" s="709"/>
      <c r="AA49" s="709"/>
      <c r="AB49" s="718"/>
      <c r="AC49" s="717">
        <v>34</v>
      </c>
      <c r="AD49" s="709"/>
      <c r="AE49" s="718"/>
      <c r="AF49" s="197" t="s">
        <v>502</v>
      </c>
      <c r="AG49" s="198"/>
      <c r="AH49" s="198"/>
      <c r="AI49" s="198"/>
      <c r="AJ49" s="198"/>
      <c r="AK49" s="198"/>
      <c r="AL49" s="198"/>
      <c r="AM49" s="198"/>
      <c r="AN49" s="199"/>
      <c r="AO49" s="333">
        <v>26000</v>
      </c>
    </row>
    <row r="50" spans="1:41" ht="12" customHeight="1">
      <c r="A50" s="371" t="s">
        <v>1945</v>
      </c>
      <c r="B50" s="236"/>
      <c r="C50" s="229" t="s">
        <v>510</v>
      </c>
      <c r="D50" s="242"/>
      <c r="E50" s="242"/>
      <c r="F50" s="242"/>
      <c r="G50" s="242"/>
      <c r="H50" s="242"/>
      <c r="I50" s="242"/>
      <c r="J50" s="243"/>
      <c r="K50" s="715" t="s">
        <v>1592</v>
      </c>
      <c r="L50" s="716"/>
      <c r="M50" s="710"/>
      <c r="N50" s="715" t="s">
        <v>1471</v>
      </c>
      <c r="O50" s="716"/>
      <c r="P50" s="715" t="s">
        <v>507</v>
      </c>
      <c r="Q50" s="710"/>
      <c r="R50" s="715" t="s">
        <v>1594</v>
      </c>
      <c r="S50" s="716"/>
      <c r="T50" s="710"/>
      <c r="U50" s="717" t="s">
        <v>508</v>
      </c>
      <c r="V50" s="709"/>
      <c r="W50" s="709"/>
      <c r="X50" s="718"/>
      <c r="Y50" s="717" t="s">
        <v>1579</v>
      </c>
      <c r="Z50" s="709"/>
      <c r="AA50" s="709"/>
      <c r="AB50" s="718"/>
      <c r="AC50" s="717">
        <v>35</v>
      </c>
      <c r="AD50" s="709"/>
      <c r="AE50" s="718"/>
      <c r="AF50" s="197" t="s">
        <v>502</v>
      </c>
      <c r="AG50" s="198"/>
      <c r="AH50" s="198"/>
      <c r="AI50" s="198"/>
      <c r="AJ50" s="198"/>
      <c r="AK50" s="198"/>
      <c r="AL50" s="198"/>
      <c r="AM50" s="198"/>
      <c r="AN50" s="199"/>
      <c r="AO50" s="333">
        <v>28880</v>
      </c>
    </row>
    <row r="51" spans="1:41" ht="12" customHeight="1">
      <c r="A51" s="371" t="s">
        <v>1945</v>
      </c>
      <c r="B51" s="236"/>
      <c r="C51" s="229" t="s">
        <v>511</v>
      </c>
      <c r="D51" s="242"/>
      <c r="E51" s="242"/>
      <c r="F51" s="242"/>
      <c r="G51" s="242"/>
      <c r="H51" s="242"/>
      <c r="I51" s="242"/>
      <c r="J51" s="243"/>
      <c r="K51" s="715" t="s">
        <v>1592</v>
      </c>
      <c r="L51" s="716"/>
      <c r="M51" s="710"/>
      <c r="N51" s="715" t="s">
        <v>1290</v>
      </c>
      <c r="O51" s="716"/>
      <c r="P51" s="715" t="s">
        <v>507</v>
      </c>
      <c r="Q51" s="710"/>
      <c r="R51" s="715" t="s">
        <v>1594</v>
      </c>
      <c r="S51" s="716"/>
      <c r="T51" s="710"/>
      <c r="U51" s="717" t="s">
        <v>509</v>
      </c>
      <c r="V51" s="709"/>
      <c r="W51" s="709"/>
      <c r="X51" s="718"/>
      <c r="Y51" s="717" t="s">
        <v>1579</v>
      </c>
      <c r="Z51" s="709"/>
      <c r="AA51" s="709"/>
      <c r="AB51" s="718"/>
      <c r="AC51" s="717">
        <v>35</v>
      </c>
      <c r="AD51" s="709"/>
      <c r="AE51" s="718"/>
      <c r="AF51" s="197" t="s">
        <v>502</v>
      </c>
      <c r="AG51" s="198"/>
      <c r="AH51" s="198"/>
      <c r="AI51" s="198"/>
      <c r="AJ51" s="198"/>
      <c r="AK51" s="198"/>
      <c r="AL51" s="198"/>
      <c r="AM51" s="198"/>
      <c r="AN51" s="199"/>
      <c r="AO51" s="333">
        <v>27880</v>
      </c>
    </row>
    <row r="52" spans="1:41" ht="12" customHeight="1">
      <c r="A52" s="371" t="s">
        <v>1945</v>
      </c>
      <c r="B52" s="236"/>
      <c r="C52" s="229" t="s">
        <v>381</v>
      </c>
      <c r="D52" s="242"/>
      <c r="E52" s="242"/>
      <c r="F52" s="242"/>
      <c r="G52" s="242"/>
      <c r="H52" s="242"/>
      <c r="I52" s="242"/>
      <c r="J52" s="243"/>
      <c r="K52" s="715" t="s">
        <v>1593</v>
      </c>
      <c r="L52" s="716"/>
      <c r="M52" s="710"/>
      <c r="N52" s="715" t="s">
        <v>1290</v>
      </c>
      <c r="O52" s="716"/>
      <c r="P52" s="715" t="s">
        <v>507</v>
      </c>
      <c r="Q52" s="710"/>
      <c r="R52" s="715" t="s">
        <v>1594</v>
      </c>
      <c r="S52" s="716"/>
      <c r="T52" s="710"/>
      <c r="U52" s="717"/>
      <c r="V52" s="709"/>
      <c r="W52" s="709"/>
      <c r="X52" s="718"/>
      <c r="Y52" s="717" t="s">
        <v>1579</v>
      </c>
      <c r="Z52" s="709"/>
      <c r="AA52" s="709"/>
      <c r="AB52" s="718"/>
      <c r="AC52" s="717">
        <v>36</v>
      </c>
      <c r="AD52" s="709"/>
      <c r="AE52" s="718"/>
      <c r="AF52" s="197" t="s">
        <v>502</v>
      </c>
      <c r="AG52" s="198"/>
      <c r="AH52" s="198"/>
      <c r="AI52" s="198"/>
      <c r="AJ52" s="198"/>
      <c r="AK52" s="198"/>
      <c r="AL52" s="198"/>
      <c r="AM52" s="198"/>
      <c r="AN52" s="199"/>
      <c r="AO52" s="333">
        <v>30630</v>
      </c>
    </row>
    <row r="53" spans="1:41" s="319" customFormat="1" ht="15" customHeight="1">
      <c r="A53" s="390" t="s">
        <v>1310</v>
      </c>
      <c r="B53" s="390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194"/>
      <c r="AM53" s="205"/>
      <c r="AN53" s="205"/>
      <c r="AO53" s="323"/>
    </row>
    <row r="54" spans="1:41" s="321" customFormat="1" ht="11.25" customHeight="1">
      <c r="A54" s="359"/>
      <c r="B54" s="650" t="s">
        <v>1596</v>
      </c>
      <c r="C54" s="675" t="s">
        <v>1598</v>
      </c>
      <c r="D54" s="654"/>
      <c r="E54" s="654"/>
      <c r="F54" s="654"/>
      <c r="G54" s="654"/>
      <c r="H54" s="654"/>
      <c r="I54" s="654"/>
      <c r="J54" s="655"/>
      <c r="K54" s="711" t="s">
        <v>1561</v>
      </c>
      <c r="L54" s="712"/>
      <c r="M54" s="713"/>
      <c r="N54" s="666" t="s">
        <v>1403</v>
      </c>
      <c r="O54" s="686"/>
      <c r="P54" s="666" t="s">
        <v>1450</v>
      </c>
      <c r="Q54" s="686"/>
      <c r="R54" s="711" t="s">
        <v>1481</v>
      </c>
      <c r="S54" s="712"/>
      <c r="T54" s="713"/>
      <c r="U54" s="711" t="s">
        <v>1432</v>
      </c>
      <c r="V54" s="712"/>
      <c r="W54" s="712"/>
      <c r="X54" s="713"/>
      <c r="Y54" s="711" t="s">
        <v>1433</v>
      </c>
      <c r="Z54" s="712"/>
      <c r="AA54" s="712"/>
      <c r="AB54" s="713"/>
      <c r="AC54" s="711" t="s">
        <v>1321</v>
      </c>
      <c r="AD54" s="712"/>
      <c r="AE54" s="712"/>
      <c r="AF54" s="711" t="s">
        <v>1577</v>
      </c>
      <c r="AG54" s="712"/>
      <c r="AH54" s="712"/>
      <c r="AI54" s="712"/>
      <c r="AJ54" s="712"/>
      <c r="AK54" s="712"/>
      <c r="AL54" s="712"/>
      <c r="AM54" s="712"/>
      <c r="AN54" s="713"/>
      <c r="AO54" s="713" t="s">
        <v>1578</v>
      </c>
    </row>
    <row r="55" spans="1:41" s="321" customFormat="1" ht="11.25" customHeight="1">
      <c r="A55" s="360"/>
      <c r="B55" s="651"/>
      <c r="C55" s="676"/>
      <c r="D55" s="656"/>
      <c r="E55" s="656"/>
      <c r="F55" s="656"/>
      <c r="G55" s="656"/>
      <c r="H55" s="656"/>
      <c r="I55" s="656"/>
      <c r="J55" s="657"/>
      <c r="K55" s="714" t="s">
        <v>1302</v>
      </c>
      <c r="L55" s="700"/>
      <c r="M55" s="701"/>
      <c r="N55" s="682" t="s">
        <v>1391</v>
      </c>
      <c r="O55" s="708"/>
      <c r="P55" s="682" t="s">
        <v>861</v>
      </c>
      <c r="Q55" s="708"/>
      <c r="R55" s="714"/>
      <c r="S55" s="700"/>
      <c r="T55" s="701"/>
      <c r="U55" s="714" t="s">
        <v>1402</v>
      </c>
      <c r="V55" s="700"/>
      <c r="W55" s="700"/>
      <c r="X55" s="701"/>
      <c r="Y55" s="714" t="s">
        <v>1303</v>
      </c>
      <c r="Z55" s="700"/>
      <c r="AA55" s="700"/>
      <c r="AB55" s="701"/>
      <c r="AC55" s="714" t="s">
        <v>1394</v>
      </c>
      <c r="AD55" s="700"/>
      <c r="AE55" s="700"/>
      <c r="AF55" s="714"/>
      <c r="AG55" s="700"/>
      <c r="AH55" s="700"/>
      <c r="AI55" s="700"/>
      <c r="AJ55" s="700"/>
      <c r="AK55" s="700"/>
      <c r="AL55" s="700"/>
      <c r="AM55" s="700"/>
      <c r="AN55" s="701"/>
      <c r="AO55" s="701"/>
    </row>
    <row r="56" spans="1:41" ht="12" customHeight="1">
      <c r="A56" s="371" t="s">
        <v>1945</v>
      </c>
      <c r="B56" s="236"/>
      <c r="C56" s="229" t="s">
        <v>513</v>
      </c>
      <c r="D56" s="242"/>
      <c r="E56" s="242"/>
      <c r="F56" s="242"/>
      <c r="G56" s="242"/>
      <c r="H56" s="242"/>
      <c r="I56" s="242"/>
      <c r="J56" s="243"/>
      <c r="K56" s="715" t="s">
        <v>235</v>
      </c>
      <c r="L56" s="716"/>
      <c r="M56" s="710"/>
      <c r="N56" s="715" t="s">
        <v>1471</v>
      </c>
      <c r="O56" s="716"/>
      <c r="P56" s="715" t="s">
        <v>921</v>
      </c>
      <c r="Q56" s="710"/>
      <c r="R56" s="715" t="s">
        <v>1594</v>
      </c>
      <c r="S56" s="716"/>
      <c r="T56" s="710"/>
      <c r="U56" s="717" t="s">
        <v>505</v>
      </c>
      <c r="V56" s="709"/>
      <c r="W56" s="709"/>
      <c r="X56" s="718"/>
      <c r="Y56" s="717" t="s">
        <v>1579</v>
      </c>
      <c r="Z56" s="709"/>
      <c r="AA56" s="709"/>
      <c r="AB56" s="718"/>
      <c r="AC56" s="773">
        <v>16.5</v>
      </c>
      <c r="AD56" s="774"/>
      <c r="AE56" s="775"/>
      <c r="AF56" s="197" t="s">
        <v>512</v>
      </c>
      <c r="AG56" s="198"/>
      <c r="AH56" s="198"/>
      <c r="AI56" s="198"/>
      <c r="AJ56" s="198"/>
      <c r="AK56" s="198"/>
      <c r="AL56" s="198"/>
      <c r="AM56" s="198"/>
      <c r="AN56" s="199"/>
      <c r="AO56" s="333">
        <v>32500</v>
      </c>
    </row>
    <row r="57" spans="1:41" ht="12" customHeight="1">
      <c r="A57" s="371" t="s">
        <v>1945</v>
      </c>
      <c r="B57" s="236"/>
      <c r="C57" s="229" t="s">
        <v>514</v>
      </c>
      <c r="D57" s="242"/>
      <c r="E57" s="242"/>
      <c r="F57" s="242"/>
      <c r="G57" s="242"/>
      <c r="H57" s="242"/>
      <c r="I57" s="242"/>
      <c r="J57" s="243"/>
      <c r="K57" s="715" t="s">
        <v>1592</v>
      </c>
      <c r="L57" s="716"/>
      <c r="M57" s="710"/>
      <c r="N57" s="715" t="s">
        <v>1290</v>
      </c>
      <c r="O57" s="716"/>
      <c r="P57" s="715" t="s">
        <v>507</v>
      </c>
      <c r="Q57" s="710"/>
      <c r="R57" s="715" t="s">
        <v>1594</v>
      </c>
      <c r="S57" s="716"/>
      <c r="T57" s="710"/>
      <c r="U57" s="717"/>
      <c r="V57" s="709"/>
      <c r="W57" s="709"/>
      <c r="X57" s="718"/>
      <c r="Y57" s="717" t="s">
        <v>1579</v>
      </c>
      <c r="Z57" s="709"/>
      <c r="AA57" s="709"/>
      <c r="AB57" s="718"/>
      <c r="AC57" s="717">
        <v>35</v>
      </c>
      <c r="AD57" s="709"/>
      <c r="AE57" s="718"/>
      <c r="AF57" s="197" t="s">
        <v>512</v>
      </c>
      <c r="AG57" s="198"/>
      <c r="AH57" s="198"/>
      <c r="AI57" s="198"/>
      <c r="AJ57" s="198"/>
      <c r="AK57" s="198"/>
      <c r="AL57" s="198"/>
      <c r="AM57" s="198"/>
      <c r="AN57" s="199"/>
      <c r="AO57" s="333">
        <v>35000</v>
      </c>
    </row>
    <row r="58" spans="1:41" s="319" customFormat="1" ht="15" customHeight="1">
      <c r="A58" s="390"/>
      <c r="B58" s="390" t="s">
        <v>1311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194"/>
      <c r="AM58" s="205"/>
      <c r="AN58" s="205"/>
      <c r="AO58" s="323"/>
    </row>
    <row r="59" spans="1:41" ht="11.25" customHeight="1">
      <c r="A59" s="359"/>
      <c r="B59" s="675" t="s">
        <v>1596</v>
      </c>
      <c r="C59" s="675" t="s">
        <v>1598</v>
      </c>
      <c r="D59" s="654"/>
      <c r="E59" s="654"/>
      <c r="F59" s="654"/>
      <c r="G59" s="654"/>
      <c r="H59" s="654"/>
      <c r="I59" s="654"/>
      <c r="J59" s="654"/>
      <c r="K59" s="654"/>
      <c r="L59" s="655"/>
      <c r="M59" s="711" t="s">
        <v>1314</v>
      </c>
      <c r="N59" s="712"/>
      <c r="O59" s="713"/>
      <c r="P59" s="711" t="s">
        <v>1392</v>
      </c>
      <c r="Q59" s="743"/>
      <c r="R59" s="744"/>
      <c r="S59" s="711" t="s">
        <v>1256</v>
      </c>
      <c r="T59" s="712"/>
      <c r="U59" s="713"/>
      <c r="V59" s="711" t="s">
        <v>1481</v>
      </c>
      <c r="W59" s="712"/>
      <c r="X59" s="713"/>
      <c r="Y59" s="711" t="s">
        <v>905</v>
      </c>
      <c r="Z59" s="712"/>
      <c r="AA59" s="713"/>
      <c r="AB59" s="711" t="s">
        <v>1321</v>
      </c>
      <c r="AC59" s="713"/>
      <c r="AD59" s="711" t="s">
        <v>1296</v>
      </c>
      <c r="AE59" s="712"/>
      <c r="AF59" s="712"/>
      <c r="AG59" s="712"/>
      <c r="AH59" s="712"/>
      <c r="AI59" s="712"/>
      <c r="AJ59" s="711" t="s">
        <v>1577</v>
      </c>
      <c r="AK59" s="712"/>
      <c r="AL59" s="712"/>
      <c r="AM59" s="712"/>
      <c r="AN59" s="713"/>
      <c r="AO59" s="664" t="s">
        <v>1578</v>
      </c>
    </row>
    <row r="60" spans="1:41" ht="11.25" customHeight="1">
      <c r="A60" s="360"/>
      <c r="B60" s="676"/>
      <c r="C60" s="676"/>
      <c r="D60" s="656"/>
      <c r="E60" s="656"/>
      <c r="F60" s="656"/>
      <c r="G60" s="656"/>
      <c r="H60" s="656"/>
      <c r="I60" s="656"/>
      <c r="J60" s="656"/>
      <c r="K60" s="656"/>
      <c r="L60" s="657"/>
      <c r="M60" s="714" t="s">
        <v>1302</v>
      </c>
      <c r="N60" s="700"/>
      <c r="O60" s="701"/>
      <c r="P60" s="714" t="s">
        <v>1391</v>
      </c>
      <c r="Q60" s="700"/>
      <c r="R60" s="701"/>
      <c r="S60" s="714" t="s">
        <v>1255</v>
      </c>
      <c r="T60" s="700"/>
      <c r="U60" s="701"/>
      <c r="V60" s="714"/>
      <c r="W60" s="700"/>
      <c r="X60" s="701"/>
      <c r="Y60" s="714" t="s">
        <v>1391</v>
      </c>
      <c r="Z60" s="700"/>
      <c r="AA60" s="701"/>
      <c r="AB60" s="714" t="s">
        <v>1394</v>
      </c>
      <c r="AC60" s="701"/>
      <c r="AD60" s="714" t="s">
        <v>1303</v>
      </c>
      <c r="AE60" s="700"/>
      <c r="AF60" s="700"/>
      <c r="AG60" s="700"/>
      <c r="AH60" s="700"/>
      <c r="AI60" s="700"/>
      <c r="AJ60" s="714"/>
      <c r="AK60" s="700"/>
      <c r="AL60" s="700"/>
      <c r="AM60" s="700"/>
      <c r="AN60" s="701"/>
      <c r="AO60" s="665"/>
    </row>
    <row r="61" spans="1:41" ht="12" customHeight="1">
      <c r="A61" s="200" t="s">
        <v>1945</v>
      </c>
      <c r="B61" s="197"/>
      <c r="C61" s="196" t="s">
        <v>517</v>
      </c>
      <c r="D61" s="198"/>
      <c r="E61" s="198"/>
      <c r="F61" s="198"/>
      <c r="G61" s="198"/>
      <c r="H61" s="198"/>
      <c r="I61" s="198"/>
      <c r="J61" s="198"/>
      <c r="K61" s="706" t="s">
        <v>518</v>
      </c>
      <c r="L61" s="706"/>
      <c r="M61" s="717" t="s">
        <v>859</v>
      </c>
      <c r="N61" s="709"/>
      <c r="O61" s="718"/>
      <c r="P61" s="709">
        <v>220</v>
      </c>
      <c r="Q61" s="709"/>
      <c r="R61" s="718"/>
      <c r="S61" s="715" t="s">
        <v>515</v>
      </c>
      <c r="T61" s="716"/>
      <c r="U61" s="710"/>
      <c r="V61" s="715" t="s">
        <v>1594</v>
      </c>
      <c r="W61" s="716"/>
      <c r="X61" s="710"/>
      <c r="Y61" s="715" t="s">
        <v>918</v>
      </c>
      <c r="Z61" s="716"/>
      <c r="AA61" s="710"/>
      <c r="AB61" s="717">
        <v>8</v>
      </c>
      <c r="AC61" s="718"/>
      <c r="AD61" s="717" t="s">
        <v>516</v>
      </c>
      <c r="AE61" s="709"/>
      <c r="AF61" s="709"/>
      <c r="AG61" s="709"/>
      <c r="AH61" s="709"/>
      <c r="AI61" s="718"/>
      <c r="AJ61" s="207"/>
      <c r="AK61" s="208"/>
      <c r="AL61" s="208"/>
      <c r="AM61" s="208"/>
      <c r="AN61" s="208"/>
      <c r="AO61" s="333">
        <v>8500</v>
      </c>
    </row>
    <row r="62" spans="1:41" ht="12" customHeight="1">
      <c r="A62" s="380" t="s">
        <v>1945</v>
      </c>
      <c r="B62" s="377"/>
      <c r="C62" s="207" t="s">
        <v>519</v>
      </c>
      <c r="D62" s="208"/>
      <c r="E62" s="208"/>
      <c r="F62" s="208"/>
      <c r="G62" s="208"/>
      <c r="H62" s="208"/>
      <c r="I62" s="208"/>
      <c r="J62" s="209"/>
      <c r="K62" s="706" t="s">
        <v>518</v>
      </c>
      <c r="L62" s="706"/>
      <c r="M62" s="706" t="s">
        <v>859</v>
      </c>
      <c r="N62" s="706"/>
      <c r="O62" s="706"/>
      <c r="P62" s="696">
        <v>220</v>
      </c>
      <c r="Q62" s="697"/>
      <c r="R62" s="698"/>
      <c r="S62" s="667" t="s">
        <v>515</v>
      </c>
      <c r="T62" s="668"/>
      <c r="U62" s="669"/>
      <c r="V62" s="667" t="s">
        <v>1594</v>
      </c>
      <c r="W62" s="668"/>
      <c r="X62" s="669"/>
      <c r="Y62" s="667" t="s">
        <v>918</v>
      </c>
      <c r="Z62" s="668"/>
      <c r="AA62" s="669"/>
      <c r="AB62" s="696">
        <v>8</v>
      </c>
      <c r="AC62" s="698"/>
      <c r="AD62" s="696" t="s">
        <v>516</v>
      </c>
      <c r="AE62" s="697"/>
      <c r="AF62" s="697"/>
      <c r="AG62" s="697"/>
      <c r="AH62" s="697"/>
      <c r="AI62" s="697"/>
      <c r="AJ62" s="207"/>
      <c r="AK62" s="208"/>
      <c r="AL62" s="208"/>
      <c r="AM62" s="208"/>
      <c r="AN62" s="209"/>
      <c r="AO62" s="391">
        <v>9380</v>
      </c>
    </row>
    <row r="63" spans="1:41" ht="12" customHeight="1">
      <c r="A63" s="381"/>
      <c r="B63" s="378"/>
      <c r="C63" s="196"/>
      <c r="D63" s="220"/>
      <c r="E63" s="220"/>
      <c r="F63" s="220"/>
      <c r="G63" s="220"/>
      <c r="H63" s="220"/>
      <c r="I63" s="220"/>
      <c r="J63" s="221"/>
      <c r="K63" s="706" t="s">
        <v>420</v>
      </c>
      <c r="L63" s="706"/>
      <c r="M63" s="706" t="s">
        <v>475</v>
      </c>
      <c r="N63" s="706"/>
      <c r="O63" s="706"/>
      <c r="P63" s="703"/>
      <c r="Q63" s="704"/>
      <c r="R63" s="705"/>
      <c r="S63" s="673"/>
      <c r="T63" s="683"/>
      <c r="U63" s="684"/>
      <c r="V63" s="673"/>
      <c r="W63" s="683"/>
      <c r="X63" s="684"/>
      <c r="Y63" s="673"/>
      <c r="Z63" s="683"/>
      <c r="AA63" s="684"/>
      <c r="AB63" s="703"/>
      <c r="AC63" s="705"/>
      <c r="AD63" s="703"/>
      <c r="AE63" s="704"/>
      <c r="AF63" s="704"/>
      <c r="AG63" s="704"/>
      <c r="AH63" s="704"/>
      <c r="AI63" s="704"/>
      <c r="AJ63" s="196"/>
      <c r="AK63" s="220"/>
      <c r="AL63" s="220"/>
      <c r="AM63" s="220"/>
      <c r="AN63" s="221"/>
      <c r="AO63" s="392"/>
    </row>
    <row r="64" spans="1:41" ht="12" customHeight="1">
      <c r="A64" s="380" t="s">
        <v>1945</v>
      </c>
      <c r="B64" s="377"/>
      <c r="C64" s="207" t="s">
        <v>520</v>
      </c>
      <c r="D64" s="208"/>
      <c r="E64" s="208"/>
      <c r="F64" s="208"/>
      <c r="G64" s="208"/>
      <c r="H64" s="208"/>
      <c r="I64" s="208"/>
      <c r="J64" s="209"/>
      <c r="K64" s="706" t="s">
        <v>518</v>
      </c>
      <c r="L64" s="706"/>
      <c r="M64" s="706" t="s">
        <v>860</v>
      </c>
      <c r="N64" s="706"/>
      <c r="O64" s="706"/>
      <c r="P64" s="696">
        <v>220</v>
      </c>
      <c r="Q64" s="697"/>
      <c r="R64" s="698"/>
      <c r="S64" s="667" t="s">
        <v>901</v>
      </c>
      <c r="T64" s="668"/>
      <c r="U64" s="669"/>
      <c r="V64" s="667" t="s">
        <v>1594</v>
      </c>
      <c r="W64" s="668"/>
      <c r="X64" s="669"/>
      <c r="Y64" s="667" t="s">
        <v>1546</v>
      </c>
      <c r="Z64" s="668"/>
      <c r="AA64" s="669"/>
      <c r="AB64" s="696">
        <v>8</v>
      </c>
      <c r="AC64" s="698"/>
      <c r="AD64" s="696" t="s">
        <v>516</v>
      </c>
      <c r="AE64" s="697"/>
      <c r="AF64" s="697"/>
      <c r="AG64" s="697"/>
      <c r="AH64" s="697"/>
      <c r="AI64" s="697"/>
      <c r="AJ64" s="207"/>
      <c r="AK64" s="208"/>
      <c r="AL64" s="208"/>
      <c r="AM64" s="208"/>
      <c r="AN64" s="209"/>
      <c r="AO64" s="391">
        <v>10380</v>
      </c>
    </row>
    <row r="65" spans="1:41" ht="12" customHeight="1">
      <c r="A65" s="381"/>
      <c r="B65" s="378"/>
      <c r="C65" s="196"/>
      <c r="D65" s="220"/>
      <c r="E65" s="220"/>
      <c r="F65" s="220"/>
      <c r="G65" s="220"/>
      <c r="H65" s="220"/>
      <c r="I65" s="220"/>
      <c r="J65" s="221"/>
      <c r="K65" s="706" t="s">
        <v>420</v>
      </c>
      <c r="L65" s="706"/>
      <c r="M65" s="706" t="s">
        <v>859</v>
      </c>
      <c r="N65" s="706"/>
      <c r="O65" s="706"/>
      <c r="P65" s="703"/>
      <c r="Q65" s="704"/>
      <c r="R65" s="705"/>
      <c r="S65" s="673"/>
      <c r="T65" s="683"/>
      <c r="U65" s="684"/>
      <c r="V65" s="673"/>
      <c r="W65" s="683"/>
      <c r="X65" s="684"/>
      <c r="Y65" s="673"/>
      <c r="Z65" s="683"/>
      <c r="AA65" s="684"/>
      <c r="AB65" s="703"/>
      <c r="AC65" s="705"/>
      <c r="AD65" s="703"/>
      <c r="AE65" s="704"/>
      <c r="AF65" s="704"/>
      <c r="AG65" s="704"/>
      <c r="AH65" s="704"/>
      <c r="AI65" s="704"/>
      <c r="AJ65" s="196"/>
      <c r="AK65" s="220"/>
      <c r="AL65" s="220"/>
      <c r="AM65" s="220"/>
      <c r="AN65" s="221"/>
      <c r="AO65" s="392"/>
    </row>
    <row r="66" spans="1:41" ht="12" customHeight="1">
      <c r="A66" s="380" t="s">
        <v>1945</v>
      </c>
      <c r="B66" s="377"/>
      <c r="C66" s="207" t="s">
        <v>526</v>
      </c>
      <c r="D66" s="208"/>
      <c r="E66" s="208"/>
      <c r="F66" s="208"/>
      <c r="G66" s="208"/>
      <c r="H66" s="208"/>
      <c r="I66" s="208"/>
      <c r="J66" s="209"/>
      <c r="K66" s="706" t="s">
        <v>518</v>
      </c>
      <c r="L66" s="706"/>
      <c r="M66" s="706" t="s">
        <v>860</v>
      </c>
      <c r="N66" s="706"/>
      <c r="O66" s="706"/>
      <c r="P66" s="696">
        <v>220</v>
      </c>
      <c r="Q66" s="697"/>
      <c r="R66" s="698"/>
      <c r="S66" s="667" t="s">
        <v>901</v>
      </c>
      <c r="T66" s="668"/>
      <c r="U66" s="669"/>
      <c r="V66" s="667" t="s">
        <v>1594</v>
      </c>
      <c r="W66" s="668"/>
      <c r="X66" s="669"/>
      <c r="Y66" s="667" t="s">
        <v>1546</v>
      </c>
      <c r="Z66" s="668"/>
      <c r="AA66" s="669"/>
      <c r="AB66" s="696">
        <v>8</v>
      </c>
      <c r="AC66" s="698"/>
      <c r="AD66" s="696" t="s">
        <v>516</v>
      </c>
      <c r="AE66" s="697"/>
      <c r="AF66" s="697"/>
      <c r="AG66" s="697"/>
      <c r="AH66" s="697"/>
      <c r="AI66" s="697"/>
      <c r="AJ66" s="207" t="s">
        <v>521</v>
      </c>
      <c r="AK66" s="208"/>
      <c r="AL66" s="208"/>
      <c r="AM66" s="208"/>
      <c r="AN66" s="209"/>
      <c r="AO66" s="391">
        <v>14140</v>
      </c>
    </row>
    <row r="67" spans="1:41" ht="12" customHeight="1">
      <c r="A67" s="381"/>
      <c r="B67" s="378"/>
      <c r="C67" s="196"/>
      <c r="D67" s="220"/>
      <c r="E67" s="220"/>
      <c r="F67" s="220"/>
      <c r="G67" s="220"/>
      <c r="H67" s="220"/>
      <c r="I67" s="220"/>
      <c r="J67" s="221"/>
      <c r="K67" s="706" t="s">
        <v>420</v>
      </c>
      <c r="L67" s="706"/>
      <c r="M67" s="706" t="s">
        <v>859</v>
      </c>
      <c r="N67" s="706"/>
      <c r="O67" s="706"/>
      <c r="P67" s="703"/>
      <c r="Q67" s="704"/>
      <c r="R67" s="705"/>
      <c r="S67" s="673"/>
      <c r="T67" s="683"/>
      <c r="U67" s="684"/>
      <c r="V67" s="673"/>
      <c r="W67" s="683"/>
      <c r="X67" s="684"/>
      <c r="Y67" s="673"/>
      <c r="Z67" s="683"/>
      <c r="AA67" s="684"/>
      <c r="AB67" s="703"/>
      <c r="AC67" s="705"/>
      <c r="AD67" s="703"/>
      <c r="AE67" s="704"/>
      <c r="AF67" s="704"/>
      <c r="AG67" s="704"/>
      <c r="AH67" s="704"/>
      <c r="AI67" s="704"/>
      <c r="AJ67" s="196"/>
      <c r="AK67" s="220"/>
      <c r="AL67" s="220"/>
      <c r="AM67" s="220"/>
      <c r="AN67" s="221"/>
      <c r="AO67" s="392"/>
    </row>
    <row r="68" spans="1:41" ht="12" customHeight="1">
      <c r="A68" s="200" t="s">
        <v>1945</v>
      </c>
      <c r="B68" s="197"/>
      <c r="C68" s="196" t="s">
        <v>527</v>
      </c>
      <c r="D68" s="198"/>
      <c r="E68" s="198"/>
      <c r="F68" s="198"/>
      <c r="G68" s="198"/>
      <c r="H68" s="198"/>
      <c r="I68" s="198"/>
      <c r="J68" s="198"/>
      <c r="K68" s="706" t="s">
        <v>518</v>
      </c>
      <c r="L68" s="706"/>
      <c r="M68" s="717" t="s">
        <v>419</v>
      </c>
      <c r="N68" s="709"/>
      <c r="O68" s="718"/>
      <c r="P68" s="709">
        <v>220</v>
      </c>
      <c r="Q68" s="709"/>
      <c r="R68" s="718"/>
      <c r="S68" s="715" t="s">
        <v>920</v>
      </c>
      <c r="T68" s="716"/>
      <c r="U68" s="710"/>
      <c r="V68" s="715" t="s">
        <v>1594</v>
      </c>
      <c r="W68" s="716"/>
      <c r="X68" s="710"/>
      <c r="Y68" s="715" t="s">
        <v>477</v>
      </c>
      <c r="Z68" s="716"/>
      <c r="AA68" s="710"/>
      <c r="AB68" s="717">
        <v>9</v>
      </c>
      <c r="AC68" s="718"/>
      <c r="AD68" s="717" t="s">
        <v>516</v>
      </c>
      <c r="AE68" s="709"/>
      <c r="AF68" s="709"/>
      <c r="AG68" s="709"/>
      <c r="AH68" s="709"/>
      <c r="AI68" s="718"/>
      <c r="AJ68" s="197"/>
      <c r="AK68" s="198"/>
      <c r="AL68" s="198"/>
      <c r="AM68" s="198"/>
      <c r="AN68" s="198"/>
      <c r="AO68" s="333">
        <v>9690</v>
      </c>
    </row>
    <row r="69" spans="1:41" ht="12" customHeight="1">
      <c r="A69" s="380" t="s">
        <v>1945</v>
      </c>
      <c r="B69" s="377"/>
      <c r="C69" s="207" t="s">
        <v>528</v>
      </c>
      <c r="D69" s="208"/>
      <c r="E69" s="208"/>
      <c r="F69" s="208"/>
      <c r="G69" s="208"/>
      <c r="H69" s="208"/>
      <c r="I69" s="208"/>
      <c r="J69" s="209"/>
      <c r="K69" s="706" t="s">
        <v>518</v>
      </c>
      <c r="L69" s="706"/>
      <c r="M69" s="706" t="s">
        <v>419</v>
      </c>
      <c r="N69" s="706"/>
      <c r="O69" s="706"/>
      <c r="P69" s="696">
        <v>220</v>
      </c>
      <c r="Q69" s="697"/>
      <c r="R69" s="698"/>
      <c r="S69" s="667" t="s">
        <v>920</v>
      </c>
      <c r="T69" s="668"/>
      <c r="U69" s="669"/>
      <c r="V69" s="667" t="s">
        <v>1594</v>
      </c>
      <c r="W69" s="668"/>
      <c r="X69" s="669"/>
      <c r="Y69" s="667" t="s">
        <v>477</v>
      </c>
      <c r="Z69" s="668"/>
      <c r="AA69" s="669"/>
      <c r="AB69" s="696">
        <v>9</v>
      </c>
      <c r="AC69" s="698"/>
      <c r="AD69" s="696" t="s">
        <v>516</v>
      </c>
      <c r="AE69" s="697"/>
      <c r="AF69" s="697"/>
      <c r="AG69" s="697"/>
      <c r="AH69" s="697"/>
      <c r="AI69" s="697"/>
      <c r="AJ69" s="207"/>
      <c r="AK69" s="208"/>
      <c r="AL69" s="208"/>
      <c r="AM69" s="208"/>
      <c r="AN69" s="209"/>
      <c r="AO69" s="391">
        <v>12750</v>
      </c>
    </row>
    <row r="70" spans="1:41" ht="12" customHeight="1">
      <c r="A70" s="381"/>
      <c r="B70" s="378"/>
      <c r="C70" s="196"/>
      <c r="D70" s="220"/>
      <c r="E70" s="220"/>
      <c r="F70" s="220"/>
      <c r="G70" s="220"/>
      <c r="H70" s="220"/>
      <c r="I70" s="220"/>
      <c r="J70" s="221"/>
      <c r="K70" s="706" t="s">
        <v>420</v>
      </c>
      <c r="L70" s="706"/>
      <c r="M70" s="706" t="s">
        <v>860</v>
      </c>
      <c r="N70" s="706"/>
      <c r="O70" s="706"/>
      <c r="P70" s="703"/>
      <c r="Q70" s="704"/>
      <c r="R70" s="705"/>
      <c r="S70" s="673"/>
      <c r="T70" s="683"/>
      <c r="U70" s="684"/>
      <c r="V70" s="673"/>
      <c r="W70" s="683"/>
      <c r="X70" s="684"/>
      <c r="Y70" s="673"/>
      <c r="Z70" s="683"/>
      <c r="AA70" s="684"/>
      <c r="AB70" s="703"/>
      <c r="AC70" s="705"/>
      <c r="AD70" s="703"/>
      <c r="AE70" s="704"/>
      <c r="AF70" s="704"/>
      <c r="AG70" s="704"/>
      <c r="AH70" s="704"/>
      <c r="AI70" s="704"/>
      <c r="AJ70" s="196"/>
      <c r="AK70" s="220"/>
      <c r="AL70" s="220"/>
      <c r="AM70" s="220"/>
      <c r="AN70" s="221"/>
      <c r="AO70" s="392"/>
    </row>
    <row r="71" spans="1:41" ht="12" customHeight="1">
      <c r="A71" s="380" t="s">
        <v>1945</v>
      </c>
      <c r="B71" s="377"/>
      <c r="C71" s="207" t="s">
        <v>529</v>
      </c>
      <c r="D71" s="208"/>
      <c r="E71" s="208"/>
      <c r="F71" s="208"/>
      <c r="G71" s="208"/>
      <c r="H71" s="208"/>
      <c r="I71" s="208"/>
      <c r="J71" s="209"/>
      <c r="K71" s="706" t="s">
        <v>518</v>
      </c>
      <c r="L71" s="706"/>
      <c r="M71" s="706" t="s">
        <v>419</v>
      </c>
      <c r="N71" s="706"/>
      <c r="O71" s="706"/>
      <c r="P71" s="696">
        <v>220</v>
      </c>
      <c r="Q71" s="697"/>
      <c r="R71" s="698"/>
      <c r="S71" s="667" t="s">
        <v>920</v>
      </c>
      <c r="T71" s="668"/>
      <c r="U71" s="669"/>
      <c r="V71" s="667" t="s">
        <v>1594</v>
      </c>
      <c r="W71" s="668"/>
      <c r="X71" s="669"/>
      <c r="Y71" s="667" t="s">
        <v>477</v>
      </c>
      <c r="Z71" s="668"/>
      <c r="AA71" s="669"/>
      <c r="AB71" s="696">
        <v>9</v>
      </c>
      <c r="AC71" s="698"/>
      <c r="AD71" s="696" t="s">
        <v>516</v>
      </c>
      <c r="AE71" s="697"/>
      <c r="AF71" s="697"/>
      <c r="AG71" s="697"/>
      <c r="AH71" s="697"/>
      <c r="AI71" s="697"/>
      <c r="AJ71" s="207" t="s">
        <v>521</v>
      </c>
      <c r="AK71" s="208"/>
      <c r="AL71" s="208"/>
      <c r="AM71" s="208"/>
      <c r="AN71" s="209"/>
      <c r="AO71" s="391">
        <v>17250</v>
      </c>
    </row>
    <row r="72" spans="1:41" ht="12" customHeight="1">
      <c r="A72" s="381"/>
      <c r="B72" s="378"/>
      <c r="C72" s="196"/>
      <c r="D72" s="220"/>
      <c r="E72" s="220"/>
      <c r="F72" s="220"/>
      <c r="G72" s="220"/>
      <c r="H72" s="220"/>
      <c r="I72" s="220"/>
      <c r="J72" s="221"/>
      <c r="K72" s="706" t="s">
        <v>420</v>
      </c>
      <c r="L72" s="706"/>
      <c r="M72" s="706" t="s">
        <v>860</v>
      </c>
      <c r="N72" s="706"/>
      <c r="O72" s="706"/>
      <c r="P72" s="703"/>
      <c r="Q72" s="704"/>
      <c r="R72" s="705"/>
      <c r="S72" s="673"/>
      <c r="T72" s="683"/>
      <c r="U72" s="684"/>
      <c r="V72" s="673"/>
      <c r="W72" s="683"/>
      <c r="X72" s="684"/>
      <c r="Y72" s="673"/>
      <c r="Z72" s="683"/>
      <c r="AA72" s="684"/>
      <c r="AB72" s="703"/>
      <c r="AC72" s="705"/>
      <c r="AD72" s="703"/>
      <c r="AE72" s="704"/>
      <c r="AF72" s="704"/>
      <c r="AG72" s="704"/>
      <c r="AH72" s="704"/>
      <c r="AI72" s="704"/>
      <c r="AJ72" s="250"/>
      <c r="AK72" s="231"/>
      <c r="AL72" s="231"/>
      <c r="AM72" s="231"/>
      <c r="AN72" s="232"/>
      <c r="AO72" s="392"/>
    </row>
    <row r="73" spans="1:41" ht="12" customHeight="1">
      <c r="A73" s="200" t="s">
        <v>1945</v>
      </c>
      <c r="B73" s="197"/>
      <c r="C73" s="196" t="s">
        <v>534</v>
      </c>
      <c r="D73" s="198"/>
      <c r="E73" s="198"/>
      <c r="F73" s="198"/>
      <c r="G73" s="198"/>
      <c r="H73" s="198"/>
      <c r="I73" s="198"/>
      <c r="J73" s="198"/>
      <c r="K73" s="706" t="s">
        <v>518</v>
      </c>
      <c r="L73" s="706"/>
      <c r="M73" s="717" t="s">
        <v>530</v>
      </c>
      <c r="N73" s="709"/>
      <c r="O73" s="718"/>
      <c r="P73" s="709" t="s">
        <v>1290</v>
      </c>
      <c r="Q73" s="709"/>
      <c r="R73" s="718"/>
      <c r="S73" s="715" t="s">
        <v>531</v>
      </c>
      <c r="T73" s="716"/>
      <c r="U73" s="710"/>
      <c r="V73" s="715" t="s">
        <v>1594</v>
      </c>
      <c r="W73" s="716"/>
      <c r="X73" s="710"/>
      <c r="Y73" s="715" t="s">
        <v>532</v>
      </c>
      <c r="Z73" s="716"/>
      <c r="AA73" s="710"/>
      <c r="AB73" s="717">
        <v>19</v>
      </c>
      <c r="AC73" s="718"/>
      <c r="AD73" s="717" t="s">
        <v>533</v>
      </c>
      <c r="AE73" s="709"/>
      <c r="AF73" s="709"/>
      <c r="AG73" s="709"/>
      <c r="AH73" s="709"/>
      <c r="AI73" s="718"/>
      <c r="AJ73" s="196"/>
      <c r="AK73" s="220"/>
      <c r="AL73" s="220"/>
      <c r="AM73" s="220"/>
      <c r="AN73" s="220"/>
      <c r="AO73" s="333">
        <v>16130</v>
      </c>
    </row>
    <row r="74" spans="1:41" ht="12" customHeight="1">
      <c r="A74" s="380" t="s">
        <v>1945</v>
      </c>
      <c r="B74" s="377"/>
      <c r="C74" s="207" t="s">
        <v>536</v>
      </c>
      <c r="D74" s="208"/>
      <c r="E74" s="208"/>
      <c r="F74" s="208"/>
      <c r="G74" s="208"/>
      <c r="H74" s="208"/>
      <c r="I74" s="208"/>
      <c r="J74" s="209"/>
      <c r="K74" s="706" t="s">
        <v>518</v>
      </c>
      <c r="L74" s="706"/>
      <c r="M74" s="706" t="s">
        <v>530</v>
      </c>
      <c r="N74" s="706"/>
      <c r="O74" s="706"/>
      <c r="P74" s="696" t="s">
        <v>1290</v>
      </c>
      <c r="Q74" s="697"/>
      <c r="R74" s="698"/>
      <c r="S74" s="667" t="s">
        <v>531</v>
      </c>
      <c r="T74" s="668"/>
      <c r="U74" s="669"/>
      <c r="V74" s="667" t="s">
        <v>1594</v>
      </c>
      <c r="W74" s="668"/>
      <c r="X74" s="669"/>
      <c r="Y74" s="667" t="s">
        <v>532</v>
      </c>
      <c r="Z74" s="668"/>
      <c r="AA74" s="669"/>
      <c r="AB74" s="696">
        <v>19</v>
      </c>
      <c r="AC74" s="698"/>
      <c r="AD74" s="696" t="s">
        <v>533</v>
      </c>
      <c r="AE74" s="697"/>
      <c r="AF74" s="697"/>
      <c r="AG74" s="697"/>
      <c r="AH74" s="697"/>
      <c r="AI74" s="697"/>
      <c r="AJ74" s="207"/>
      <c r="AK74" s="208"/>
      <c r="AL74" s="208"/>
      <c r="AM74" s="208"/>
      <c r="AN74" s="209"/>
      <c r="AO74" s="391">
        <v>20125</v>
      </c>
    </row>
    <row r="75" spans="1:41" ht="12" customHeight="1">
      <c r="A75" s="381"/>
      <c r="B75" s="378"/>
      <c r="C75" s="196"/>
      <c r="D75" s="220"/>
      <c r="E75" s="220"/>
      <c r="F75" s="220"/>
      <c r="G75" s="220"/>
      <c r="H75" s="220"/>
      <c r="I75" s="220"/>
      <c r="J75" s="221"/>
      <c r="K75" s="706" t="s">
        <v>420</v>
      </c>
      <c r="L75" s="706"/>
      <c r="M75" s="706" t="s">
        <v>535</v>
      </c>
      <c r="N75" s="706"/>
      <c r="O75" s="706"/>
      <c r="P75" s="703"/>
      <c r="Q75" s="704"/>
      <c r="R75" s="705"/>
      <c r="S75" s="673"/>
      <c r="T75" s="683"/>
      <c r="U75" s="684"/>
      <c r="V75" s="673"/>
      <c r="W75" s="683"/>
      <c r="X75" s="684"/>
      <c r="Y75" s="673"/>
      <c r="Z75" s="683"/>
      <c r="AA75" s="684"/>
      <c r="AB75" s="703"/>
      <c r="AC75" s="705"/>
      <c r="AD75" s="703"/>
      <c r="AE75" s="704"/>
      <c r="AF75" s="704"/>
      <c r="AG75" s="704"/>
      <c r="AH75" s="704"/>
      <c r="AI75" s="704"/>
      <c r="AJ75" s="196"/>
      <c r="AK75" s="220"/>
      <c r="AL75" s="220"/>
      <c r="AM75" s="220"/>
      <c r="AN75" s="221"/>
      <c r="AO75" s="392"/>
    </row>
    <row r="76" spans="1:41" ht="12" customHeight="1">
      <c r="A76" s="200" t="s">
        <v>1945</v>
      </c>
      <c r="B76" s="197"/>
      <c r="C76" s="196" t="s">
        <v>537</v>
      </c>
      <c r="D76" s="198"/>
      <c r="E76" s="198"/>
      <c r="F76" s="198"/>
      <c r="G76" s="198"/>
      <c r="H76" s="198"/>
      <c r="I76" s="198"/>
      <c r="J76" s="198"/>
      <c r="K76" s="706" t="s">
        <v>518</v>
      </c>
      <c r="L76" s="706"/>
      <c r="M76" s="717" t="s">
        <v>421</v>
      </c>
      <c r="N76" s="709"/>
      <c r="O76" s="718"/>
      <c r="P76" s="709" t="s">
        <v>1290</v>
      </c>
      <c r="Q76" s="709"/>
      <c r="R76" s="718"/>
      <c r="S76" s="715" t="s">
        <v>507</v>
      </c>
      <c r="T76" s="716"/>
      <c r="U76" s="710"/>
      <c r="V76" s="715" t="s">
        <v>1594</v>
      </c>
      <c r="W76" s="716"/>
      <c r="X76" s="710"/>
      <c r="Y76" s="715" t="s">
        <v>1546</v>
      </c>
      <c r="Z76" s="716"/>
      <c r="AA76" s="710"/>
      <c r="AB76" s="717">
        <v>19</v>
      </c>
      <c r="AC76" s="718"/>
      <c r="AD76" s="717" t="s">
        <v>533</v>
      </c>
      <c r="AE76" s="709"/>
      <c r="AF76" s="709"/>
      <c r="AG76" s="709"/>
      <c r="AH76" s="709"/>
      <c r="AI76" s="718"/>
      <c r="AJ76" s="197"/>
      <c r="AK76" s="198"/>
      <c r="AL76" s="198"/>
      <c r="AM76" s="198"/>
      <c r="AN76" s="198"/>
      <c r="AO76" s="333">
        <v>18630</v>
      </c>
    </row>
    <row r="77" spans="1:41" ht="11.25" customHeight="1">
      <c r="A77" s="359"/>
      <c r="B77" s="675" t="s">
        <v>1596</v>
      </c>
      <c r="C77" s="675" t="s">
        <v>1598</v>
      </c>
      <c r="D77" s="654"/>
      <c r="E77" s="654"/>
      <c r="F77" s="654"/>
      <c r="G77" s="654"/>
      <c r="H77" s="654"/>
      <c r="I77" s="654"/>
      <c r="J77" s="654"/>
      <c r="K77" s="654"/>
      <c r="L77" s="655"/>
      <c r="M77" s="711" t="s">
        <v>1314</v>
      </c>
      <c r="N77" s="712"/>
      <c r="O77" s="713"/>
      <c r="P77" s="711" t="s">
        <v>1392</v>
      </c>
      <c r="Q77" s="743"/>
      <c r="R77" s="744"/>
      <c r="S77" s="711" t="s">
        <v>1256</v>
      </c>
      <c r="T77" s="712"/>
      <c r="U77" s="713"/>
      <c r="V77" s="711" t="s">
        <v>1481</v>
      </c>
      <c r="W77" s="712"/>
      <c r="X77" s="713"/>
      <c r="Y77" s="711" t="s">
        <v>905</v>
      </c>
      <c r="Z77" s="712"/>
      <c r="AA77" s="713"/>
      <c r="AB77" s="711" t="s">
        <v>1321</v>
      </c>
      <c r="AC77" s="713"/>
      <c r="AD77" s="711" t="s">
        <v>1296</v>
      </c>
      <c r="AE77" s="712"/>
      <c r="AF77" s="712"/>
      <c r="AG77" s="712"/>
      <c r="AH77" s="712"/>
      <c r="AI77" s="712"/>
      <c r="AJ77" s="711" t="s">
        <v>1577</v>
      </c>
      <c r="AK77" s="712"/>
      <c r="AL77" s="712"/>
      <c r="AM77" s="712"/>
      <c r="AN77" s="713"/>
      <c r="AO77" s="664" t="s">
        <v>1578</v>
      </c>
    </row>
    <row r="78" spans="1:41" ht="11.25" customHeight="1">
      <c r="A78" s="360"/>
      <c r="B78" s="676"/>
      <c r="C78" s="676"/>
      <c r="D78" s="656"/>
      <c r="E78" s="656"/>
      <c r="F78" s="656"/>
      <c r="G78" s="656"/>
      <c r="H78" s="656"/>
      <c r="I78" s="656"/>
      <c r="J78" s="656"/>
      <c r="K78" s="656"/>
      <c r="L78" s="657"/>
      <c r="M78" s="714" t="s">
        <v>1302</v>
      </c>
      <c r="N78" s="700"/>
      <c r="O78" s="701"/>
      <c r="P78" s="714" t="s">
        <v>1391</v>
      </c>
      <c r="Q78" s="700"/>
      <c r="R78" s="701"/>
      <c r="S78" s="714" t="s">
        <v>1255</v>
      </c>
      <c r="T78" s="700"/>
      <c r="U78" s="701"/>
      <c r="V78" s="714"/>
      <c r="W78" s="700"/>
      <c r="X78" s="701"/>
      <c r="Y78" s="714" t="s">
        <v>1391</v>
      </c>
      <c r="Z78" s="700"/>
      <c r="AA78" s="701"/>
      <c r="AB78" s="714" t="s">
        <v>1394</v>
      </c>
      <c r="AC78" s="701"/>
      <c r="AD78" s="714" t="s">
        <v>1303</v>
      </c>
      <c r="AE78" s="700"/>
      <c r="AF78" s="700"/>
      <c r="AG78" s="700"/>
      <c r="AH78" s="700"/>
      <c r="AI78" s="700"/>
      <c r="AJ78" s="714"/>
      <c r="AK78" s="700"/>
      <c r="AL78" s="700"/>
      <c r="AM78" s="700"/>
      <c r="AN78" s="701"/>
      <c r="AO78" s="665"/>
    </row>
    <row r="79" spans="1:41" ht="12" customHeight="1">
      <c r="A79" s="380" t="s">
        <v>1945</v>
      </c>
      <c r="B79" s="377"/>
      <c r="C79" s="207" t="s">
        <v>251</v>
      </c>
      <c r="D79" s="208"/>
      <c r="E79" s="208"/>
      <c r="F79" s="208"/>
      <c r="G79" s="208"/>
      <c r="H79" s="208"/>
      <c r="I79" s="208"/>
      <c r="J79" s="209"/>
      <c r="K79" s="706" t="s">
        <v>518</v>
      </c>
      <c r="L79" s="706"/>
      <c r="M79" s="706" t="s">
        <v>421</v>
      </c>
      <c r="N79" s="706"/>
      <c r="O79" s="706"/>
      <c r="P79" s="696" t="s">
        <v>1290</v>
      </c>
      <c r="Q79" s="697"/>
      <c r="R79" s="698"/>
      <c r="S79" s="667" t="s">
        <v>507</v>
      </c>
      <c r="T79" s="668"/>
      <c r="U79" s="669"/>
      <c r="V79" s="667" t="s">
        <v>1594</v>
      </c>
      <c r="W79" s="668"/>
      <c r="X79" s="669"/>
      <c r="Y79" s="667" t="s">
        <v>918</v>
      </c>
      <c r="Z79" s="668"/>
      <c r="AA79" s="669"/>
      <c r="AB79" s="696">
        <v>19</v>
      </c>
      <c r="AC79" s="698"/>
      <c r="AD79" s="696" t="s">
        <v>533</v>
      </c>
      <c r="AE79" s="697"/>
      <c r="AF79" s="697"/>
      <c r="AG79" s="697"/>
      <c r="AH79" s="697"/>
      <c r="AI79" s="697"/>
      <c r="AJ79" s="207"/>
      <c r="AK79" s="208"/>
      <c r="AL79" s="208"/>
      <c r="AM79" s="208"/>
      <c r="AN79" s="209"/>
      <c r="AO79" s="391">
        <v>22380</v>
      </c>
    </row>
    <row r="80" spans="1:41" ht="12" customHeight="1">
      <c r="A80" s="381"/>
      <c r="B80" s="378"/>
      <c r="C80" s="196"/>
      <c r="D80" s="220"/>
      <c r="E80" s="220"/>
      <c r="F80" s="220"/>
      <c r="G80" s="220"/>
      <c r="H80" s="220"/>
      <c r="I80" s="220"/>
      <c r="J80" s="221"/>
      <c r="K80" s="706" t="s">
        <v>420</v>
      </c>
      <c r="L80" s="706"/>
      <c r="M80" s="706" t="s">
        <v>250</v>
      </c>
      <c r="N80" s="706"/>
      <c r="O80" s="706"/>
      <c r="P80" s="703"/>
      <c r="Q80" s="704"/>
      <c r="R80" s="705"/>
      <c r="S80" s="673"/>
      <c r="T80" s="683"/>
      <c r="U80" s="684"/>
      <c r="V80" s="673"/>
      <c r="W80" s="683"/>
      <c r="X80" s="684"/>
      <c r="Y80" s="673"/>
      <c r="Z80" s="683"/>
      <c r="AA80" s="684"/>
      <c r="AB80" s="703"/>
      <c r="AC80" s="705"/>
      <c r="AD80" s="703"/>
      <c r="AE80" s="704"/>
      <c r="AF80" s="704"/>
      <c r="AG80" s="704"/>
      <c r="AH80" s="704"/>
      <c r="AI80" s="704"/>
      <c r="AJ80" s="196"/>
      <c r="AK80" s="220"/>
      <c r="AL80" s="220"/>
      <c r="AM80" s="220"/>
      <c r="AN80" s="221"/>
      <c r="AO80" s="392"/>
    </row>
    <row r="81" spans="1:41" ht="12" customHeight="1">
      <c r="A81" s="200" t="s">
        <v>1945</v>
      </c>
      <c r="B81" s="197"/>
      <c r="C81" s="196" t="s">
        <v>279</v>
      </c>
      <c r="D81" s="198"/>
      <c r="E81" s="198"/>
      <c r="F81" s="198"/>
      <c r="G81" s="198"/>
      <c r="H81" s="198"/>
      <c r="I81" s="198"/>
      <c r="J81" s="198"/>
      <c r="K81" s="706" t="s">
        <v>518</v>
      </c>
      <c r="L81" s="706"/>
      <c r="M81" s="717" t="s">
        <v>252</v>
      </c>
      <c r="N81" s="709"/>
      <c r="O81" s="718"/>
      <c r="P81" s="709" t="s">
        <v>1290</v>
      </c>
      <c r="Q81" s="709"/>
      <c r="R81" s="718"/>
      <c r="S81" s="715" t="s">
        <v>253</v>
      </c>
      <c r="T81" s="716"/>
      <c r="U81" s="710"/>
      <c r="V81" s="715" t="s">
        <v>1594</v>
      </c>
      <c r="W81" s="716"/>
      <c r="X81" s="710"/>
      <c r="Y81" s="715" t="s">
        <v>1594</v>
      </c>
      <c r="Z81" s="716"/>
      <c r="AA81" s="710"/>
      <c r="AB81" s="717">
        <v>22</v>
      </c>
      <c r="AC81" s="718"/>
      <c r="AD81" s="717" t="s">
        <v>254</v>
      </c>
      <c r="AE81" s="709"/>
      <c r="AF81" s="709"/>
      <c r="AG81" s="709"/>
      <c r="AH81" s="709"/>
      <c r="AI81" s="718"/>
      <c r="AJ81" s="197"/>
      <c r="AK81" s="198"/>
      <c r="AL81" s="198"/>
      <c r="AM81" s="198"/>
      <c r="AN81" s="198"/>
      <c r="AO81" s="333">
        <v>33250</v>
      </c>
    </row>
    <row r="82" spans="1:41" ht="12" customHeight="1">
      <c r="A82" s="380" t="s">
        <v>1945</v>
      </c>
      <c r="B82" s="377"/>
      <c r="C82" s="207" t="s">
        <v>280</v>
      </c>
      <c r="D82" s="208"/>
      <c r="E82" s="208"/>
      <c r="F82" s="208"/>
      <c r="G82" s="208"/>
      <c r="H82" s="208"/>
      <c r="I82" s="208"/>
      <c r="J82" s="209"/>
      <c r="K82" s="706" t="s">
        <v>518</v>
      </c>
      <c r="L82" s="706"/>
      <c r="M82" s="706" t="s">
        <v>252</v>
      </c>
      <c r="N82" s="706"/>
      <c r="O82" s="706"/>
      <c r="P82" s="696" t="s">
        <v>1290</v>
      </c>
      <c r="Q82" s="697"/>
      <c r="R82" s="698"/>
      <c r="S82" s="667" t="s">
        <v>253</v>
      </c>
      <c r="T82" s="668"/>
      <c r="U82" s="669"/>
      <c r="V82" s="667" t="s">
        <v>1594</v>
      </c>
      <c r="W82" s="668"/>
      <c r="X82" s="669"/>
      <c r="Y82" s="667" t="s">
        <v>1594</v>
      </c>
      <c r="Z82" s="668"/>
      <c r="AA82" s="669"/>
      <c r="AB82" s="696">
        <v>22</v>
      </c>
      <c r="AC82" s="698"/>
      <c r="AD82" s="696" t="s">
        <v>254</v>
      </c>
      <c r="AE82" s="697"/>
      <c r="AF82" s="697"/>
      <c r="AG82" s="697"/>
      <c r="AH82" s="697"/>
      <c r="AI82" s="697"/>
      <c r="AJ82" s="207"/>
      <c r="AK82" s="208"/>
      <c r="AL82" s="208"/>
      <c r="AM82" s="208"/>
      <c r="AN82" s="209"/>
      <c r="AO82" s="391">
        <v>39880</v>
      </c>
    </row>
    <row r="83" spans="1:41" ht="12" customHeight="1">
      <c r="A83" s="381"/>
      <c r="B83" s="378"/>
      <c r="C83" s="196"/>
      <c r="D83" s="220"/>
      <c r="E83" s="220"/>
      <c r="F83" s="220"/>
      <c r="G83" s="220"/>
      <c r="H83" s="220"/>
      <c r="I83" s="220"/>
      <c r="J83" s="221"/>
      <c r="K83" s="706" t="s">
        <v>420</v>
      </c>
      <c r="L83" s="706"/>
      <c r="M83" s="706" t="s">
        <v>252</v>
      </c>
      <c r="N83" s="706"/>
      <c r="O83" s="706"/>
      <c r="P83" s="703"/>
      <c r="Q83" s="704"/>
      <c r="R83" s="705"/>
      <c r="S83" s="673"/>
      <c r="T83" s="683"/>
      <c r="U83" s="684"/>
      <c r="V83" s="673"/>
      <c r="W83" s="683"/>
      <c r="X83" s="684"/>
      <c r="Y83" s="673"/>
      <c r="Z83" s="683"/>
      <c r="AA83" s="684"/>
      <c r="AB83" s="703"/>
      <c r="AC83" s="705"/>
      <c r="AD83" s="703"/>
      <c r="AE83" s="704"/>
      <c r="AF83" s="704"/>
      <c r="AG83" s="704"/>
      <c r="AH83" s="704"/>
      <c r="AI83" s="704"/>
      <c r="AJ83" s="196"/>
      <c r="AK83" s="220"/>
      <c r="AL83" s="220"/>
      <c r="AM83" s="220"/>
      <c r="AN83" s="221"/>
      <c r="AO83" s="392"/>
    </row>
    <row r="84" spans="1:41" s="319" customFormat="1" ht="15" customHeight="1">
      <c r="A84" s="390"/>
      <c r="B84" s="390" t="s">
        <v>1277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194"/>
      <c r="AM84" s="205"/>
      <c r="AN84" s="205"/>
      <c r="AO84" s="323"/>
    </row>
    <row r="85" spans="1:41" ht="11.25" customHeight="1">
      <c r="A85" s="359"/>
      <c r="B85" s="675" t="s">
        <v>1596</v>
      </c>
      <c r="C85" s="675" t="s">
        <v>1598</v>
      </c>
      <c r="D85" s="654"/>
      <c r="E85" s="654"/>
      <c r="F85" s="654"/>
      <c r="G85" s="654"/>
      <c r="H85" s="654"/>
      <c r="I85" s="654"/>
      <c r="J85" s="654"/>
      <c r="K85" s="654"/>
      <c r="L85" s="655"/>
      <c r="M85" s="711" t="s">
        <v>1314</v>
      </c>
      <c r="N85" s="712"/>
      <c r="O85" s="713"/>
      <c r="P85" s="711" t="s">
        <v>1392</v>
      </c>
      <c r="Q85" s="743"/>
      <c r="R85" s="744"/>
      <c r="S85" s="711" t="s">
        <v>1256</v>
      </c>
      <c r="T85" s="712"/>
      <c r="U85" s="713"/>
      <c r="V85" s="711" t="s">
        <v>1481</v>
      </c>
      <c r="W85" s="712"/>
      <c r="X85" s="713"/>
      <c r="Y85" s="711" t="s">
        <v>905</v>
      </c>
      <c r="Z85" s="712"/>
      <c r="AA85" s="713"/>
      <c r="AB85" s="711" t="s">
        <v>1321</v>
      </c>
      <c r="AC85" s="713"/>
      <c r="AD85" s="711" t="s">
        <v>1296</v>
      </c>
      <c r="AE85" s="712"/>
      <c r="AF85" s="712"/>
      <c r="AG85" s="712"/>
      <c r="AH85" s="712"/>
      <c r="AI85" s="712"/>
      <c r="AJ85" s="711" t="s">
        <v>1577</v>
      </c>
      <c r="AK85" s="712"/>
      <c r="AL85" s="712"/>
      <c r="AM85" s="712"/>
      <c r="AN85" s="713"/>
      <c r="AO85" s="664" t="s">
        <v>1578</v>
      </c>
    </row>
    <row r="86" spans="1:41" ht="11.25" customHeight="1">
      <c r="A86" s="360"/>
      <c r="B86" s="676"/>
      <c r="C86" s="676"/>
      <c r="D86" s="656"/>
      <c r="E86" s="656"/>
      <c r="F86" s="656"/>
      <c r="G86" s="656"/>
      <c r="H86" s="656"/>
      <c r="I86" s="656"/>
      <c r="J86" s="656"/>
      <c r="K86" s="656"/>
      <c r="L86" s="657"/>
      <c r="M86" s="714" t="s">
        <v>1302</v>
      </c>
      <c r="N86" s="700"/>
      <c r="O86" s="701"/>
      <c r="P86" s="714" t="s">
        <v>1391</v>
      </c>
      <c r="Q86" s="700"/>
      <c r="R86" s="701"/>
      <c r="S86" s="714" t="s">
        <v>1255</v>
      </c>
      <c r="T86" s="700"/>
      <c r="U86" s="701"/>
      <c r="V86" s="714"/>
      <c r="W86" s="700"/>
      <c r="X86" s="701"/>
      <c r="Y86" s="714" t="s">
        <v>1391</v>
      </c>
      <c r="Z86" s="700"/>
      <c r="AA86" s="701"/>
      <c r="AB86" s="714" t="s">
        <v>1394</v>
      </c>
      <c r="AC86" s="701"/>
      <c r="AD86" s="714" t="s">
        <v>1303</v>
      </c>
      <c r="AE86" s="700"/>
      <c r="AF86" s="700"/>
      <c r="AG86" s="700"/>
      <c r="AH86" s="700"/>
      <c r="AI86" s="700"/>
      <c r="AJ86" s="714"/>
      <c r="AK86" s="700"/>
      <c r="AL86" s="700"/>
      <c r="AM86" s="700"/>
      <c r="AN86" s="701"/>
      <c r="AO86" s="665"/>
    </row>
    <row r="87" spans="1:41" ht="12" customHeight="1">
      <c r="A87" s="380" t="s">
        <v>1945</v>
      </c>
      <c r="B87" s="377"/>
      <c r="C87" s="207" t="s">
        <v>382</v>
      </c>
      <c r="D87" s="208"/>
      <c r="E87" s="208"/>
      <c r="F87" s="208"/>
      <c r="G87" s="208"/>
      <c r="H87" s="208"/>
      <c r="I87" s="208"/>
      <c r="J87" s="209"/>
      <c r="K87" s="706" t="s">
        <v>518</v>
      </c>
      <c r="L87" s="706"/>
      <c r="M87" s="706" t="s">
        <v>859</v>
      </c>
      <c r="N87" s="706"/>
      <c r="O87" s="706"/>
      <c r="P87" s="696">
        <v>220</v>
      </c>
      <c r="Q87" s="697"/>
      <c r="R87" s="698"/>
      <c r="S87" s="667" t="s">
        <v>920</v>
      </c>
      <c r="T87" s="668"/>
      <c r="U87" s="669"/>
      <c r="V87" s="667" t="s">
        <v>1594</v>
      </c>
      <c r="W87" s="668"/>
      <c r="X87" s="669"/>
      <c r="Y87" s="667" t="s">
        <v>477</v>
      </c>
      <c r="Z87" s="668"/>
      <c r="AA87" s="669"/>
      <c r="AB87" s="696">
        <v>20</v>
      </c>
      <c r="AC87" s="698"/>
      <c r="AD87" s="696" t="s">
        <v>281</v>
      </c>
      <c r="AE87" s="697"/>
      <c r="AF87" s="697"/>
      <c r="AG87" s="697"/>
      <c r="AH87" s="697"/>
      <c r="AI87" s="697"/>
      <c r="AJ87" s="207"/>
      <c r="AK87" s="208"/>
      <c r="AL87" s="208"/>
      <c r="AM87" s="208"/>
      <c r="AN87" s="209"/>
      <c r="AO87" s="391">
        <v>19630</v>
      </c>
    </row>
    <row r="88" spans="1:41" ht="12" customHeight="1">
      <c r="A88" s="381"/>
      <c r="B88" s="378"/>
      <c r="C88" s="196"/>
      <c r="D88" s="220"/>
      <c r="E88" s="220"/>
      <c r="F88" s="220"/>
      <c r="G88" s="220"/>
      <c r="H88" s="220"/>
      <c r="I88" s="220"/>
      <c r="J88" s="221"/>
      <c r="K88" s="706" t="s">
        <v>420</v>
      </c>
      <c r="L88" s="706"/>
      <c r="M88" s="706" t="s">
        <v>859</v>
      </c>
      <c r="N88" s="706"/>
      <c r="O88" s="706"/>
      <c r="P88" s="703"/>
      <c r="Q88" s="704"/>
      <c r="R88" s="705"/>
      <c r="S88" s="673"/>
      <c r="T88" s="683"/>
      <c r="U88" s="684"/>
      <c r="V88" s="673"/>
      <c r="W88" s="683"/>
      <c r="X88" s="684"/>
      <c r="Y88" s="673"/>
      <c r="Z88" s="683"/>
      <c r="AA88" s="684"/>
      <c r="AB88" s="703"/>
      <c r="AC88" s="705"/>
      <c r="AD88" s="703"/>
      <c r="AE88" s="704"/>
      <c r="AF88" s="704"/>
      <c r="AG88" s="704"/>
      <c r="AH88" s="704"/>
      <c r="AI88" s="704"/>
      <c r="AJ88" s="196"/>
      <c r="AK88" s="220"/>
      <c r="AL88" s="220"/>
      <c r="AM88" s="220"/>
      <c r="AN88" s="221"/>
      <c r="AO88" s="392"/>
    </row>
    <row r="89" spans="1:41" ht="12" customHeight="1">
      <c r="A89" s="380" t="s">
        <v>1945</v>
      </c>
      <c r="B89" s="377"/>
      <c r="C89" s="207" t="s">
        <v>282</v>
      </c>
      <c r="D89" s="208"/>
      <c r="E89" s="208"/>
      <c r="F89" s="208"/>
      <c r="G89" s="208"/>
      <c r="H89" s="208"/>
      <c r="I89" s="208"/>
      <c r="J89" s="209"/>
      <c r="K89" s="706" t="s">
        <v>518</v>
      </c>
      <c r="L89" s="706"/>
      <c r="M89" s="706" t="s">
        <v>419</v>
      </c>
      <c r="N89" s="706"/>
      <c r="O89" s="706"/>
      <c r="P89" s="696">
        <v>220</v>
      </c>
      <c r="Q89" s="697"/>
      <c r="R89" s="698"/>
      <c r="S89" s="667" t="s">
        <v>920</v>
      </c>
      <c r="T89" s="668"/>
      <c r="U89" s="669"/>
      <c r="V89" s="667" t="s">
        <v>1594</v>
      </c>
      <c r="W89" s="668"/>
      <c r="X89" s="669"/>
      <c r="Y89" s="667" t="s">
        <v>477</v>
      </c>
      <c r="Z89" s="668"/>
      <c r="AA89" s="669"/>
      <c r="AB89" s="696">
        <v>20</v>
      </c>
      <c r="AC89" s="698"/>
      <c r="AD89" s="696" t="s">
        <v>281</v>
      </c>
      <c r="AE89" s="697"/>
      <c r="AF89" s="697"/>
      <c r="AG89" s="697"/>
      <c r="AH89" s="697"/>
      <c r="AI89" s="697"/>
      <c r="AJ89" s="207"/>
      <c r="AK89" s="208"/>
      <c r="AL89" s="208"/>
      <c r="AM89" s="208"/>
      <c r="AN89" s="209"/>
      <c r="AO89" s="391">
        <v>25880</v>
      </c>
    </row>
    <row r="90" spans="1:41" ht="12" customHeight="1">
      <c r="A90" s="381"/>
      <c r="B90" s="378"/>
      <c r="C90" s="196"/>
      <c r="D90" s="220"/>
      <c r="E90" s="220"/>
      <c r="F90" s="220"/>
      <c r="G90" s="220"/>
      <c r="H90" s="220"/>
      <c r="I90" s="220"/>
      <c r="J90" s="221"/>
      <c r="K90" s="706" t="s">
        <v>420</v>
      </c>
      <c r="L90" s="706"/>
      <c r="M90" s="706" t="s">
        <v>419</v>
      </c>
      <c r="N90" s="706"/>
      <c r="O90" s="706"/>
      <c r="P90" s="703"/>
      <c r="Q90" s="704"/>
      <c r="R90" s="705"/>
      <c r="S90" s="673"/>
      <c r="T90" s="683"/>
      <c r="U90" s="684"/>
      <c r="V90" s="673"/>
      <c r="W90" s="683"/>
      <c r="X90" s="684"/>
      <c r="Y90" s="673"/>
      <c r="Z90" s="683"/>
      <c r="AA90" s="684"/>
      <c r="AB90" s="703"/>
      <c r="AC90" s="705"/>
      <c r="AD90" s="703"/>
      <c r="AE90" s="704"/>
      <c r="AF90" s="704"/>
      <c r="AG90" s="704"/>
      <c r="AH90" s="704"/>
      <c r="AI90" s="704"/>
      <c r="AJ90" s="196"/>
      <c r="AK90" s="220"/>
      <c r="AL90" s="220"/>
      <c r="AM90" s="220"/>
      <c r="AN90" s="221"/>
      <c r="AO90" s="392"/>
    </row>
    <row r="91" spans="1:41" ht="12" customHeight="1">
      <c r="A91" s="380" t="s">
        <v>1945</v>
      </c>
      <c r="B91" s="377"/>
      <c r="C91" s="207" t="s">
        <v>284</v>
      </c>
      <c r="D91" s="208"/>
      <c r="E91" s="208"/>
      <c r="F91" s="208"/>
      <c r="G91" s="208"/>
      <c r="H91" s="208"/>
      <c r="I91" s="208"/>
      <c r="J91" s="209"/>
      <c r="K91" s="706" t="s">
        <v>518</v>
      </c>
      <c r="L91" s="706"/>
      <c r="M91" s="706" t="s">
        <v>283</v>
      </c>
      <c r="N91" s="706"/>
      <c r="O91" s="706"/>
      <c r="P91" s="696">
        <v>220</v>
      </c>
      <c r="Q91" s="697"/>
      <c r="R91" s="698"/>
      <c r="S91" s="667" t="s">
        <v>920</v>
      </c>
      <c r="T91" s="668"/>
      <c r="U91" s="669"/>
      <c r="V91" s="667" t="s">
        <v>1594</v>
      </c>
      <c r="W91" s="668"/>
      <c r="X91" s="669"/>
      <c r="Y91" s="667" t="s">
        <v>477</v>
      </c>
      <c r="Z91" s="668"/>
      <c r="AA91" s="669"/>
      <c r="AB91" s="696">
        <v>20</v>
      </c>
      <c r="AC91" s="698"/>
      <c r="AD91" s="696" t="s">
        <v>281</v>
      </c>
      <c r="AE91" s="697"/>
      <c r="AF91" s="697"/>
      <c r="AG91" s="697"/>
      <c r="AH91" s="697"/>
      <c r="AI91" s="697"/>
      <c r="AJ91" s="207" t="s">
        <v>521</v>
      </c>
      <c r="AK91" s="208"/>
      <c r="AL91" s="208"/>
      <c r="AM91" s="208"/>
      <c r="AN91" s="209"/>
      <c r="AO91" s="391">
        <v>29000</v>
      </c>
    </row>
    <row r="92" spans="1:41" ht="12" customHeight="1">
      <c r="A92" s="381"/>
      <c r="B92" s="378"/>
      <c r="C92" s="196"/>
      <c r="D92" s="220"/>
      <c r="E92" s="220"/>
      <c r="F92" s="220"/>
      <c r="G92" s="220"/>
      <c r="H92" s="220"/>
      <c r="I92" s="220"/>
      <c r="J92" s="221"/>
      <c r="K92" s="706" t="s">
        <v>420</v>
      </c>
      <c r="L92" s="706"/>
      <c r="M92" s="706" t="s">
        <v>283</v>
      </c>
      <c r="N92" s="706"/>
      <c r="O92" s="706"/>
      <c r="P92" s="703"/>
      <c r="Q92" s="704"/>
      <c r="R92" s="705"/>
      <c r="S92" s="673"/>
      <c r="T92" s="683"/>
      <c r="U92" s="684"/>
      <c r="V92" s="673"/>
      <c r="W92" s="683"/>
      <c r="X92" s="684"/>
      <c r="Y92" s="673"/>
      <c r="Z92" s="683"/>
      <c r="AA92" s="684"/>
      <c r="AB92" s="703"/>
      <c r="AC92" s="705"/>
      <c r="AD92" s="703"/>
      <c r="AE92" s="704"/>
      <c r="AF92" s="704"/>
      <c r="AG92" s="704"/>
      <c r="AH92" s="704"/>
      <c r="AI92" s="704"/>
      <c r="AJ92" s="196"/>
      <c r="AK92" s="220"/>
      <c r="AL92" s="220"/>
      <c r="AM92" s="220"/>
      <c r="AN92" s="221"/>
      <c r="AO92" s="392"/>
    </row>
    <row r="93" spans="1:41" ht="12" customHeight="1">
      <c r="A93" s="380" t="s">
        <v>1945</v>
      </c>
      <c r="B93" s="377"/>
      <c r="C93" s="207" t="s">
        <v>286</v>
      </c>
      <c r="D93" s="208"/>
      <c r="E93" s="208"/>
      <c r="F93" s="208"/>
      <c r="G93" s="208"/>
      <c r="H93" s="208"/>
      <c r="I93" s="208"/>
      <c r="J93" s="209"/>
      <c r="K93" s="706" t="s">
        <v>518</v>
      </c>
      <c r="L93" s="706"/>
      <c r="M93" s="706" t="s">
        <v>913</v>
      </c>
      <c r="N93" s="706"/>
      <c r="O93" s="706"/>
      <c r="P93" s="696" t="s">
        <v>1290</v>
      </c>
      <c r="Q93" s="697"/>
      <c r="R93" s="698"/>
      <c r="S93" s="667" t="s">
        <v>531</v>
      </c>
      <c r="T93" s="668"/>
      <c r="U93" s="669"/>
      <c r="V93" s="667" t="s">
        <v>1594</v>
      </c>
      <c r="W93" s="668"/>
      <c r="X93" s="669"/>
      <c r="Y93" s="667" t="s">
        <v>532</v>
      </c>
      <c r="Z93" s="668"/>
      <c r="AA93" s="669"/>
      <c r="AB93" s="696">
        <v>30</v>
      </c>
      <c r="AC93" s="698"/>
      <c r="AD93" s="696" t="s">
        <v>285</v>
      </c>
      <c r="AE93" s="697"/>
      <c r="AF93" s="697"/>
      <c r="AG93" s="697"/>
      <c r="AH93" s="697"/>
      <c r="AI93" s="697"/>
      <c r="AJ93" s="207"/>
      <c r="AK93" s="208"/>
      <c r="AL93" s="208"/>
      <c r="AM93" s="208"/>
      <c r="AN93" s="209"/>
      <c r="AO93" s="391">
        <v>33630</v>
      </c>
    </row>
    <row r="94" spans="1:41" ht="12" customHeight="1">
      <c r="A94" s="381"/>
      <c r="B94" s="378"/>
      <c r="C94" s="196"/>
      <c r="D94" s="220"/>
      <c r="E94" s="220"/>
      <c r="F94" s="220"/>
      <c r="G94" s="220"/>
      <c r="H94" s="220"/>
      <c r="I94" s="220"/>
      <c r="J94" s="221"/>
      <c r="K94" s="706" t="s">
        <v>420</v>
      </c>
      <c r="L94" s="706"/>
      <c r="M94" s="706" t="s">
        <v>913</v>
      </c>
      <c r="N94" s="706"/>
      <c r="O94" s="706"/>
      <c r="P94" s="703"/>
      <c r="Q94" s="704"/>
      <c r="R94" s="705"/>
      <c r="S94" s="673"/>
      <c r="T94" s="683"/>
      <c r="U94" s="684"/>
      <c r="V94" s="673"/>
      <c r="W94" s="683"/>
      <c r="X94" s="684"/>
      <c r="Y94" s="673"/>
      <c r="Z94" s="683"/>
      <c r="AA94" s="684"/>
      <c r="AB94" s="703"/>
      <c r="AC94" s="705"/>
      <c r="AD94" s="703"/>
      <c r="AE94" s="704"/>
      <c r="AF94" s="704"/>
      <c r="AG94" s="704"/>
      <c r="AH94" s="704"/>
      <c r="AI94" s="704"/>
      <c r="AJ94" s="196"/>
      <c r="AK94" s="220"/>
      <c r="AL94" s="220"/>
      <c r="AM94" s="220"/>
      <c r="AN94" s="221"/>
      <c r="AO94" s="392"/>
    </row>
    <row r="95" spans="1:41" ht="12" customHeight="1">
      <c r="A95" s="380" t="s">
        <v>1945</v>
      </c>
      <c r="B95" s="377"/>
      <c r="C95" s="207" t="s">
        <v>287</v>
      </c>
      <c r="D95" s="208"/>
      <c r="E95" s="208"/>
      <c r="F95" s="208"/>
      <c r="G95" s="208"/>
      <c r="H95" s="208"/>
      <c r="I95" s="208"/>
      <c r="J95" s="209"/>
      <c r="K95" s="706" t="s">
        <v>518</v>
      </c>
      <c r="L95" s="706"/>
      <c r="M95" s="706" t="s">
        <v>913</v>
      </c>
      <c r="N95" s="706"/>
      <c r="O95" s="706"/>
      <c r="P95" s="696" t="s">
        <v>1290</v>
      </c>
      <c r="Q95" s="697"/>
      <c r="R95" s="698"/>
      <c r="S95" s="667" t="s">
        <v>531</v>
      </c>
      <c r="T95" s="668"/>
      <c r="U95" s="669"/>
      <c r="V95" s="667" t="s">
        <v>1594</v>
      </c>
      <c r="W95" s="668"/>
      <c r="X95" s="669"/>
      <c r="Y95" s="667" t="s">
        <v>532</v>
      </c>
      <c r="Z95" s="668"/>
      <c r="AA95" s="669"/>
      <c r="AB95" s="696">
        <v>37</v>
      </c>
      <c r="AC95" s="698"/>
      <c r="AD95" s="696" t="s">
        <v>285</v>
      </c>
      <c r="AE95" s="697"/>
      <c r="AF95" s="697"/>
      <c r="AG95" s="697"/>
      <c r="AH95" s="697"/>
      <c r="AI95" s="697"/>
      <c r="AJ95" s="207" t="s">
        <v>521</v>
      </c>
      <c r="AK95" s="208"/>
      <c r="AL95" s="208"/>
      <c r="AM95" s="208"/>
      <c r="AN95" s="209"/>
      <c r="AO95" s="391">
        <v>39880</v>
      </c>
    </row>
    <row r="96" spans="1:41" ht="12" customHeight="1">
      <c r="A96" s="381"/>
      <c r="B96" s="378"/>
      <c r="C96" s="196"/>
      <c r="D96" s="220"/>
      <c r="E96" s="220"/>
      <c r="F96" s="220"/>
      <c r="G96" s="220"/>
      <c r="H96" s="220"/>
      <c r="I96" s="220"/>
      <c r="J96" s="221"/>
      <c r="K96" s="706" t="s">
        <v>420</v>
      </c>
      <c r="L96" s="706"/>
      <c r="M96" s="706" t="s">
        <v>530</v>
      </c>
      <c r="N96" s="706"/>
      <c r="O96" s="706"/>
      <c r="P96" s="703"/>
      <c r="Q96" s="704"/>
      <c r="R96" s="705"/>
      <c r="S96" s="673"/>
      <c r="T96" s="683"/>
      <c r="U96" s="684"/>
      <c r="V96" s="673"/>
      <c r="W96" s="683"/>
      <c r="X96" s="684"/>
      <c r="Y96" s="673"/>
      <c r="Z96" s="683"/>
      <c r="AA96" s="684"/>
      <c r="AB96" s="703"/>
      <c r="AC96" s="705"/>
      <c r="AD96" s="703"/>
      <c r="AE96" s="704"/>
      <c r="AF96" s="704"/>
      <c r="AG96" s="704"/>
      <c r="AH96" s="704"/>
      <c r="AI96" s="704"/>
      <c r="AJ96" s="196"/>
      <c r="AK96" s="220"/>
      <c r="AL96" s="220"/>
      <c r="AM96" s="220"/>
      <c r="AN96" s="221"/>
      <c r="AO96" s="392"/>
    </row>
    <row r="97" spans="1:41" ht="12" customHeight="1">
      <c r="A97" s="380" t="s">
        <v>1945</v>
      </c>
      <c r="B97" s="377"/>
      <c r="C97" s="207" t="s">
        <v>288</v>
      </c>
      <c r="D97" s="208"/>
      <c r="E97" s="208"/>
      <c r="F97" s="208"/>
      <c r="G97" s="208"/>
      <c r="H97" s="208"/>
      <c r="I97" s="208"/>
      <c r="J97" s="209"/>
      <c r="K97" s="706" t="s">
        <v>518</v>
      </c>
      <c r="L97" s="706"/>
      <c r="M97" s="706" t="s">
        <v>681</v>
      </c>
      <c r="N97" s="706"/>
      <c r="O97" s="706"/>
      <c r="P97" s="696" t="s">
        <v>1290</v>
      </c>
      <c r="Q97" s="697"/>
      <c r="R97" s="698"/>
      <c r="S97" s="667" t="s">
        <v>289</v>
      </c>
      <c r="T97" s="668"/>
      <c r="U97" s="669"/>
      <c r="V97" s="667" t="s">
        <v>1594</v>
      </c>
      <c r="W97" s="668"/>
      <c r="X97" s="669"/>
      <c r="Y97" s="667" t="s">
        <v>145</v>
      </c>
      <c r="Z97" s="668"/>
      <c r="AA97" s="669"/>
      <c r="AB97" s="696">
        <v>37</v>
      </c>
      <c r="AC97" s="698"/>
      <c r="AD97" s="696" t="s">
        <v>285</v>
      </c>
      <c r="AE97" s="697"/>
      <c r="AF97" s="697"/>
      <c r="AG97" s="697"/>
      <c r="AH97" s="697"/>
      <c r="AI97" s="697"/>
      <c r="AJ97" s="207"/>
      <c r="AK97" s="208"/>
      <c r="AL97" s="208"/>
      <c r="AM97" s="208"/>
      <c r="AN97" s="209"/>
      <c r="AO97" s="391">
        <v>39750</v>
      </c>
    </row>
    <row r="98" spans="1:41" ht="12" customHeight="1">
      <c r="A98" s="381"/>
      <c r="B98" s="378"/>
      <c r="C98" s="196"/>
      <c r="D98" s="220"/>
      <c r="E98" s="220"/>
      <c r="F98" s="220"/>
      <c r="G98" s="220"/>
      <c r="H98" s="220"/>
      <c r="I98" s="220"/>
      <c r="J98" s="221"/>
      <c r="K98" s="706" t="s">
        <v>420</v>
      </c>
      <c r="L98" s="706"/>
      <c r="M98" s="706" t="s">
        <v>681</v>
      </c>
      <c r="N98" s="706"/>
      <c r="O98" s="706"/>
      <c r="P98" s="703"/>
      <c r="Q98" s="704"/>
      <c r="R98" s="705"/>
      <c r="S98" s="673"/>
      <c r="T98" s="683"/>
      <c r="U98" s="684"/>
      <c r="V98" s="673"/>
      <c r="W98" s="683"/>
      <c r="X98" s="684"/>
      <c r="Y98" s="673"/>
      <c r="Z98" s="683"/>
      <c r="AA98" s="684"/>
      <c r="AB98" s="703"/>
      <c r="AC98" s="705"/>
      <c r="AD98" s="703"/>
      <c r="AE98" s="704"/>
      <c r="AF98" s="704"/>
      <c r="AG98" s="704"/>
      <c r="AH98" s="704"/>
      <c r="AI98" s="704"/>
      <c r="AJ98" s="196"/>
      <c r="AK98" s="220"/>
      <c r="AL98" s="220"/>
      <c r="AM98" s="220"/>
      <c r="AN98" s="221"/>
      <c r="AO98" s="392"/>
    </row>
    <row r="99" spans="1:41" ht="12" customHeight="1">
      <c r="A99" s="380" t="s">
        <v>1945</v>
      </c>
      <c r="B99" s="377"/>
      <c r="C99" s="207" t="s">
        <v>290</v>
      </c>
      <c r="D99" s="208"/>
      <c r="E99" s="208"/>
      <c r="F99" s="208"/>
      <c r="G99" s="208"/>
      <c r="H99" s="208"/>
      <c r="I99" s="208"/>
      <c r="J99" s="209"/>
      <c r="K99" s="706" t="s">
        <v>518</v>
      </c>
      <c r="L99" s="706"/>
      <c r="M99" s="706" t="s">
        <v>291</v>
      </c>
      <c r="N99" s="706"/>
      <c r="O99" s="706"/>
      <c r="P99" s="696" t="s">
        <v>1290</v>
      </c>
      <c r="Q99" s="697"/>
      <c r="R99" s="698"/>
      <c r="S99" s="667" t="s">
        <v>289</v>
      </c>
      <c r="T99" s="668"/>
      <c r="U99" s="669"/>
      <c r="V99" s="667" t="s">
        <v>1594</v>
      </c>
      <c r="W99" s="668"/>
      <c r="X99" s="669"/>
      <c r="Y99" s="667" t="s">
        <v>145</v>
      </c>
      <c r="Z99" s="668"/>
      <c r="AA99" s="669"/>
      <c r="AB99" s="696">
        <v>37</v>
      </c>
      <c r="AC99" s="698"/>
      <c r="AD99" s="696" t="s">
        <v>285</v>
      </c>
      <c r="AE99" s="697"/>
      <c r="AF99" s="697"/>
      <c r="AG99" s="697"/>
      <c r="AH99" s="697"/>
      <c r="AI99" s="697"/>
      <c r="AJ99" s="207" t="s">
        <v>521</v>
      </c>
      <c r="AK99" s="208"/>
      <c r="AL99" s="208"/>
      <c r="AM99" s="208"/>
      <c r="AN99" s="209"/>
      <c r="AO99" s="391">
        <v>44750</v>
      </c>
    </row>
    <row r="100" spans="1:41" ht="12" customHeight="1">
      <c r="A100" s="381"/>
      <c r="B100" s="378"/>
      <c r="C100" s="196"/>
      <c r="D100" s="220"/>
      <c r="E100" s="220"/>
      <c r="F100" s="220"/>
      <c r="G100" s="220"/>
      <c r="H100" s="220"/>
      <c r="I100" s="220"/>
      <c r="J100" s="221"/>
      <c r="K100" s="706" t="s">
        <v>420</v>
      </c>
      <c r="L100" s="706"/>
      <c r="M100" s="706" t="s">
        <v>291</v>
      </c>
      <c r="N100" s="706"/>
      <c r="O100" s="706"/>
      <c r="P100" s="703"/>
      <c r="Q100" s="704"/>
      <c r="R100" s="705"/>
      <c r="S100" s="673"/>
      <c r="T100" s="683"/>
      <c r="U100" s="684"/>
      <c r="V100" s="673"/>
      <c r="W100" s="683"/>
      <c r="X100" s="684"/>
      <c r="Y100" s="673"/>
      <c r="Z100" s="683"/>
      <c r="AA100" s="684"/>
      <c r="AB100" s="703"/>
      <c r="AC100" s="705"/>
      <c r="AD100" s="703"/>
      <c r="AE100" s="704"/>
      <c r="AF100" s="704"/>
      <c r="AG100" s="704"/>
      <c r="AH100" s="704"/>
      <c r="AI100" s="704"/>
      <c r="AJ100" s="196"/>
      <c r="AK100" s="220"/>
      <c r="AL100" s="220"/>
      <c r="AM100" s="220"/>
      <c r="AN100" s="221"/>
      <c r="AO100" s="392"/>
    </row>
    <row r="101" spans="1:41" s="319" customFormat="1" ht="15" customHeight="1">
      <c r="A101" s="390"/>
      <c r="B101" s="400" t="s">
        <v>1312</v>
      </c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194"/>
      <c r="AM101" s="205"/>
      <c r="AN101" s="205"/>
      <c r="AO101" s="323"/>
    </row>
    <row r="102" spans="1:41" ht="11.25" customHeight="1">
      <c r="A102" s="359"/>
      <c r="B102" s="675" t="s">
        <v>1596</v>
      </c>
      <c r="C102" s="675" t="s">
        <v>1598</v>
      </c>
      <c r="D102" s="654"/>
      <c r="E102" s="654"/>
      <c r="F102" s="654"/>
      <c r="G102" s="654"/>
      <c r="H102" s="654"/>
      <c r="I102" s="655"/>
      <c r="J102" s="711" t="s">
        <v>1775</v>
      </c>
      <c r="K102" s="743"/>
      <c r="L102" s="744"/>
      <c r="M102" s="711" t="s">
        <v>1392</v>
      </c>
      <c r="N102" s="743"/>
      <c r="O102" s="744"/>
      <c r="P102" s="711" t="s">
        <v>1774</v>
      </c>
      <c r="Q102" s="712"/>
      <c r="R102" s="713"/>
      <c r="S102" s="711" t="s">
        <v>1256</v>
      </c>
      <c r="T102" s="712"/>
      <c r="U102" s="713"/>
      <c r="V102" s="711" t="s">
        <v>1481</v>
      </c>
      <c r="W102" s="712"/>
      <c r="X102" s="713"/>
      <c r="Y102" s="711" t="s">
        <v>1795</v>
      </c>
      <c r="Z102" s="712"/>
      <c r="AA102" s="713"/>
      <c r="AB102" s="711" t="s">
        <v>1321</v>
      </c>
      <c r="AC102" s="713"/>
      <c r="AD102" s="711" t="s">
        <v>1296</v>
      </c>
      <c r="AE102" s="712"/>
      <c r="AF102" s="712"/>
      <c r="AG102" s="712"/>
      <c r="AH102" s="712"/>
      <c r="AI102" s="712"/>
      <c r="AJ102" s="711" t="s">
        <v>1577</v>
      </c>
      <c r="AK102" s="712"/>
      <c r="AL102" s="712"/>
      <c r="AM102" s="712"/>
      <c r="AN102" s="713"/>
      <c r="AO102" s="664" t="s">
        <v>1578</v>
      </c>
    </row>
    <row r="103" spans="1:41" ht="11.25" customHeight="1">
      <c r="A103" s="360"/>
      <c r="B103" s="676"/>
      <c r="C103" s="676"/>
      <c r="D103" s="656"/>
      <c r="E103" s="656"/>
      <c r="F103" s="656"/>
      <c r="G103" s="656"/>
      <c r="H103" s="656"/>
      <c r="I103" s="657"/>
      <c r="J103" s="714" t="s">
        <v>1303</v>
      </c>
      <c r="K103" s="700"/>
      <c r="L103" s="701"/>
      <c r="M103" s="714" t="s">
        <v>1391</v>
      </c>
      <c r="N103" s="700"/>
      <c r="O103" s="701"/>
      <c r="P103" s="714" t="s">
        <v>1302</v>
      </c>
      <c r="Q103" s="700"/>
      <c r="R103" s="701"/>
      <c r="S103" s="714" t="s">
        <v>1255</v>
      </c>
      <c r="T103" s="700"/>
      <c r="U103" s="701"/>
      <c r="V103" s="714"/>
      <c r="W103" s="700"/>
      <c r="X103" s="701"/>
      <c r="Y103" s="714" t="s">
        <v>1391</v>
      </c>
      <c r="Z103" s="700"/>
      <c r="AA103" s="701"/>
      <c r="AB103" s="714" t="s">
        <v>1394</v>
      </c>
      <c r="AC103" s="701"/>
      <c r="AD103" s="714" t="s">
        <v>1303</v>
      </c>
      <c r="AE103" s="700"/>
      <c r="AF103" s="700"/>
      <c r="AG103" s="700"/>
      <c r="AH103" s="700"/>
      <c r="AI103" s="700"/>
      <c r="AJ103" s="714"/>
      <c r="AK103" s="700"/>
      <c r="AL103" s="700"/>
      <c r="AM103" s="700"/>
      <c r="AN103" s="701"/>
      <c r="AO103" s="665"/>
    </row>
    <row r="104" spans="1:41" ht="11.25">
      <c r="A104" s="380" t="s">
        <v>1945</v>
      </c>
      <c r="B104" s="395"/>
      <c r="C104" s="396" t="s">
        <v>1776</v>
      </c>
      <c r="D104" s="397"/>
      <c r="E104" s="397"/>
      <c r="F104" s="397"/>
      <c r="G104" s="397"/>
      <c r="H104" s="397"/>
      <c r="I104" s="394"/>
      <c r="J104" s="715">
        <v>8</v>
      </c>
      <c r="K104" s="716"/>
      <c r="L104" s="710"/>
      <c r="M104" s="715">
        <v>220</v>
      </c>
      <c r="N104" s="716"/>
      <c r="O104" s="710"/>
      <c r="P104" s="715" t="s">
        <v>1778</v>
      </c>
      <c r="Q104" s="716"/>
      <c r="R104" s="710"/>
      <c r="S104" s="715">
        <v>4</v>
      </c>
      <c r="T104" s="716"/>
      <c r="U104" s="710"/>
      <c r="V104" s="715">
        <v>60</v>
      </c>
      <c r="W104" s="716"/>
      <c r="X104" s="710"/>
      <c r="Y104" s="715">
        <v>92</v>
      </c>
      <c r="Z104" s="716"/>
      <c r="AA104" s="710"/>
      <c r="AB104" s="715">
        <v>8</v>
      </c>
      <c r="AC104" s="716"/>
      <c r="AD104" s="715" t="s">
        <v>758</v>
      </c>
      <c r="AE104" s="716"/>
      <c r="AF104" s="716"/>
      <c r="AG104" s="716"/>
      <c r="AH104" s="716"/>
      <c r="AI104" s="710"/>
      <c r="AJ104" s="396"/>
      <c r="AK104" s="397"/>
      <c r="AL104" s="397"/>
      <c r="AM104" s="397"/>
      <c r="AN104" s="399"/>
      <c r="AO104" s="333">
        <v>13380</v>
      </c>
    </row>
    <row r="105" spans="1:41" ht="11.25">
      <c r="A105" s="380" t="s">
        <v>1945</v>
      </c>
      <c r="B105" s="395"/>
      <c r="C105" s="396" t="s">
        <v>1777</v>
      </c>
      <c r="D105" s="397"/>
      <c r="E105" s="397"/>
      <c r="F105" s="397"/>
      <c r="G105" s="397"/>
      <c r="H105" s="397"/>
      <c r="I105" s="394"/>
      <c r="J105" s="715" t="s">
        <v>930</v>
      </c>
      <c r="K105" s="716"/>
      <c r="L105" s="710"/>
      <c r="M105" s="715" t="s">
        <v>1471</v>
      </c>
      <c r="N105" s="716"/>
      <c r="O105" s="710"/>
      <c r="P105" s="715" t="s">
        <v>1779</v>
      </c>
      <c r="Q105" s="716"/>
      <c r="R105" s="710"/>
      <c r="S105" s="715" t="s">
        <v>921</v>
      </c>
      <c r="T105" s="716"/>
      <c r="U105" s="710"/>
      <c r="V105" s="715" t="s">
        <v>1594</v>
      </c>
      <c r="W105" s="716"/>
      <c r="X105" s="710"/>
      <c r="Y105" s="715" t="s">
        <v>1715</v>
      </c>
      <c r="Z105" s="716"/>
      <c r="AA105" s="710"/>
      <c r="AB105" s="715" t="s">
        <v>908</v>
      </c>
      <c r="AC105" s="716"/>
      <c r="AD105" s="715" t="s">
        <v>758</v>
      </c>
      <c r="AE105" s="716"/>
      <c r="AF105" s="716"/>
      <c r="AG105" s="716"/>
      <c r="AH105" s="716"/>
      <c r="AI105" s="710"/>
      <c r="AJ105" s="396"/>
      <c r="AK105" s="397"/>
      <c r="AL105" s="397"/>
      <c r="AM105" s="397"/>
      <c r="AN105" s="399"/>
      <c r="AO105" s="333">
        <v>15630</v>
      </c>
    </row>
    <row r="106" spans="1:41" ht="11.25">
      <c r="A106" s="380" t="s">
        <v>1945</v>
      </c>
      <c r="B106" s="395"/>
      <c r="C106" s="396" t="s">
        <v>1780</v>
      </c>
      <c r="D106" s="397"/>
      <c r="E106" s="397"/>
      <c r="F106" s="397"/>
      <c r="G106" s="397"/>
      <c r="H106" s="397"/>
      <c r="I106" s="394"/>
      <c r="J106" s="715" t="s">
        <v>877</v>
      </c>
      <c r="K106" s="716"/>
      <c r="L106" s="710"/>
      <c r="M106" s="715" t="s">
        <v>1471</v>
      </c>
      <c r="N106" s="716"/>
      <c r="O106" s="710"/>
      <c r="P106" s="715" t="s">
        <v>1781</v>
      </c>
      <c r="Q106" s="716"/>
      <c r="R106" s="710"/>
      <c r="S106" s="715" t="s">
        <v>1016</v>
      </c>
      <c r="T106" s="716"/>
      <c r="U106" s="710"/>
      <c r="V106" s="715" t="s">
        <v>1594</v>
      </c>
      <c r="W106" s="716"/>
      <c r="X106" s="710"/>
      <c r="Y106" s="715" t="s">
        <v>1715</v>
      </c>
      <c r="Z106" s="716"/>
      <c r="AA106" s="710"/>
      <c r="AB106" s="715" t="s">
        <v>1466</v>
      </c>
      <c r="AC106" s="716"/>
      <c r="AD106" s="715" t="s">
        <v>1782</v>
      </c>
      <c r="AE106" s="716"/>
      <c r="AF106" s="716"/>
      <c r="AG106" s="716"/>
      <c r="AH106" s="716"/>
      <c r="AI106" s="710"/>
      <c r="AJ106" s="396"/>
      <c r="AK106" s="397"/>
      <c r="AL106" s="397"/>
      <c r="AM106" s="397"/>
      <c r="AN106" s="399"/>
      <c r="AO106" s="333">
        <v>23130</v>
      </c>
    </row>
    <row r="107" spans="1:41" ht="11.25">
      <c r="A107" s="380" t="s">
        <v>1945</v>
      </c>
      <c r="B107" s="395"/>
      <c r="C107" s="396" t="s">
        <v>1783</v>
      </c>
      <c r="D107" s="397"/>
      <c r="E107" s="397"/>
      <c r="F107" s="397"/>
      <c r="G107" s="397"/>
      <c r="H107" s="397"/>
      <c r="I107" s="394"/>
      <c r="J107" s="715" t="s">
        <v>1784</v>
      </c>
      <c r="K107" s="716"/>
      <c r="L107" s="710"/>
      <c r="M107" s="715" t="s">
        <v>1290</v>
      </c>
      <c r="N107" s="716"/>
      <c r="O107" s="710"/>
      <c r="P107" s="715" t="s">
        <v>1785</v>
      </c>
      <c r="Q107" s="716"/>
      <c r="R107" s="710"/>
      <c r="S107" s="715" t="s">
        <v>792</v>
      </c>
      <c r="T107" s="716"/>
      <c r="U107" s="710"/>
      <c r="V107" s="715" t="s">
        <v>1594</v>
      </c>
      <c r="W107" s="716"/>
      <c r="X107" s="710"/>
      <c r="Y107" s="715" t="s">
        <v>1786</v>
      </c>
      <c r="Z107" s="716"/>
      <c r="AA107" s="710"/>
      <c r="AB107" s="715" t="s">
        <v>127</v>
      </c>
      <c r="AC107" s="716"/>
      <c r="AD107" s="715" t="s">
        <v>1787</v>
      </c>
      <c r="AE107" s="716"/>
      <c r="AF107" s="716"/>
      <c r="AG107" s="716"/>
      <c r="AH107" s="716"/>
      <c r="AI107" s="710"/>
      <c r="AJ107" s="396"/>
      <c r="AK107" s="397"/>
      <c r="AL107" s="397"/>
      <c r="AM107" s="397"/>
      <c r="AN107" s="399"/>
      <c r="AO107" s="333">
        <v>27130</v>
      </c>
    </row>
    <row r="108" spans="1:41" ht="11.25">
      <c r="A108" s="380" t="s">
        <v>1945</v>
      </c>
      <c r="B108" s="395"/>
      <c r="C108" s="396" t="s">
        <v>1788</v>
      </c>
      <c r="D108" s="397"/>
      <c r="E108" s="397"/>
      <c r="F108" s="397"/>
      <c r="G108" s="397"/>
      <c r="H108" s="397"/>
      <c r="I108" s="394"/>
      <c r="J108" s="715" t="s">
        <v>922</v>
      </c>
      <c r="K108" s="716"/>
      <c r="L108" s="710"/>
      <c r="M108" s="715" t="s">
        <v>1290</v>
      </c>
      <c r="N108" s="716"/>
      <c r="O108" s="710"/>
      <c r="P108" s="715" t="s">
        <v>1789</v>
      </c>
      <c r="Q108" s="716"/>
      <c r="R108" s="710"/>
      <c r="S108" s="715" t="s">
        <v>1790</v>
      </c>
      <c r="T108" s="716"/>
      <c r="U108" s="710"/>
      <c r="V108" s="715" t="s">
        <v>1594</v>
      </c>
      <c r="W108" s="716"/>
      <c r="X108" s="710"/>
      <c r="Y108" s="715" t="s">
        <v>1791</v>
      </c>
      <c r="Z108" s="716"/>
      <c r="AA108" s="710"/>
      <c r="AB108" s="715" t="s">
        <v>862</v>
      </c>
      <c r="AC108" s="716"/>
      <c r="AD108" s="715" t="s">
        <v>1792</v>
      </c>
      <c r="AE108" s="716"/>
      <c r="AF108" s="716"/>
      <c r="AG108" s="716"/>
      <c r="AH108" s="716"/>
      <c r="AI108" s="710"/>
      <c r="AJ108" s="396"/>
      <c r="AK108" s="397"/>
      <c r="AL108" s="397"/>
      <c r="AM108" s="397"/>
      <c r="AN108" s="399"/>
      <c r="AO108" s="333">
        <v>37630</v>
      </c>
    </row>
    <row r="109" spans="1:41" ht="11.25">
      <c r="A109" s="380" t="s">
        <v>1945</v>
      </c>
      <c r="B109" s="395"/>
      <c r="C109" s="396" t="s">
        <v>1793</v>
      </c>
      <c r="D109" s="397"/>
      <c r="E109" s="397"/>
      <c r="F109" s="397"/>
      <c r="G109" s="397"/>
      <c r="H109" s="397"/>
      <c r="I109" s="394"/>
      <c r="J109" s="715" t="s">
        <v>1595</v>
      </c>
      <c r="K109" s="716"/>
      <c r="L109" s="710"/>
      <c r="M109" s="715" t="s">
        <v>1290</v>
      </c>
      <c r="N109" s="716"/>
      <c r="O109" s="710"/>
      <c r="P109" s="715" t="s">
        <v>1794</v>
      </c>
      <c r="Q109" s="716"/>
      <c r="R109" s="710"/>
      <c r="S109" s="715" t="s">
        <v>582</v>
      </c>
      <c r="T109" s="716"/>
      <c r="U109" s="710"/>
      <c r="V109" s="715" t="s">
        <v>1594</v>
      </c>
      <c r="W109" s="716"/>
      <c r="X109" s="710"/>
      <c r="Y109" s="715" t="s">
        <v>854</v>
      </c>
      <c r="Z109" s="716"/>
      <c r="AA109" s="710"/>
      <c r="AB109" s="715" t="s">
        <v>1562</v>
      </c>
      <c r="AC109" s="716"/>
      <c r="AD109" s="715" t="s">
        <v>1796</v>
      </c>
      <c r="AE109" s="716"/>
      <c r="AF109" s="716"/>
      <c r="AG109" s="716"/>
      <c r="AH109" s="716"/>
      <c r="AI109" s="710"/>
      <c r="AJ109" s="396"/>
      <c r="AK109" s="397"/>
      <c r="AL109" s="397"/>
      <c r="AM109" s="397"/>
      <c r="AN109" s="399"/>
      <c r="AO109" s="333">
        <v>72130</v>
      </c>
    </row>
    <row r="110" spans="1:41" ht="11.25">
      <c r="A110" s="380" t="s">
        <v>1945</v>
      </c>
      <c r="B110" s="395"/>
      <c r="C110" s="396" t="s">
        <v>1797</v>
      </c>
      <c r="D110" s="397"/>
      <c r="E110" s="397"/>
      <c r="F110" s="397"/>
      <c r="G110" s="397"/>
      <c r="H110" s="397"/>
      <c r="I110" s="394"/>
      <c r="J110" s="715" t="s">
        <v>2014</v>
      </c>
      <c r="K110" s="716"/>
      <c r="L110" s="710"/>
      <c r="M110" s="715" t="s">
        <v>1290</v>
      </c>
      <c r="N110" s="716"/>
      <c r="O110" s="710"/>
      <c r="P110" s="715" t="s">
        <v>859</v>
      </c>
      <c r="Q110" s="716"/>
      <c r="R110" s="710"/>
      <c r="S110" s="715" t="s">
        <v>807</v>
      </c>
      <c r="T110" s="716"/>
      <c r="U110" s="710"/>
      <c r="V110" s="715" t="s">
        <v>1594</v>
      </c>
      <c r="W110" s="716"/>
      <c r="X110" s="710"/>
      <c r="Y110" s="715" t="s">
        <v>854</v>
      </c>
      <c r="Z110" s="716"/>
      <c r="AA110" s="710"/>
      <c r="AB110" s="715" t="s">
        <v>1546</v>
      </c>
      <c r="AC110" s="716"/>
      <c r="AD110" s="715" t="s">
        <v>1796</v>
      </c>
      <c r="AE110" s="716"/>
      <c r="AF110" s="716"/>
      <c r="AG110" s="716"/>
      <c r="AH110" s="716"/>
      <c r="AI110" s="710"/>
      <c r="AJ110" s="396"/>
      <c r="AK110" s="397"/>
      <c r="AL110" s="397"/>
      <c r="AM110" s="397"/>
      <c r="AN110" s="399"/>
      <c r="AO110" s="333">
        <v>89380</v>
      </c>
    </row>
    <row r="111" spans="1:41" s="319" customFormat="1" ht="15" customHeight="1">
      <c r="A111" s="390"/>
      <c r="B111" s="400" t="s">
        <v>1313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194"/>
      <c r="AM111" s="205"/>
      <c r="AN111" s="205"/>
      <c r="AO111" s="323"/>
    </row>
    <row r="112" spans="1:43" ht="12.75" customHeight="1">
      <c r="A112" s="359"/>
      <c r="B112" s="675" t="s">
        <v>1596</v>
      </c>
      <c r="C112" s="675" t="s">
        <v>1598</v>
      </c>
      <c r="D112" s="654"/>
      <c r="E112" s="654"/>
      <c r="F112" s="654"/>
      <c r="G112" s="654"/>
      <c r="H112" s="654"/>
      <c r="I112" s="654"/>
      <c r="J112" s="654"/>
      <c r="K112" s="654"/>
      <c r="L112" s="655"/>
      <c r="M112" s="711" t="s">
        <v>1774</v>
      </c>
      <c r="N112" s="712"/>
      <c r="O112" s="713"/>
      <c r="P112" s="711" t="s">
        <v>1392</v>
      </c>
      <c r="Q112" s="743"/>
      <c r="R112" s="744"/>
      <c r="S112" s="711" t="s">
        <v>1256</v>
      </c>
      <c r="T112" s="712"/>
      <c r="U112" s="713"/>
      <c r="V112" s="711" t="s">
        <v>1481</v>
      </c>
      <c r="W112" s="712"/>
      <c r="X112" s="713"/>
      <c r="Y112" s="711" t="s">
        <v>905</v>
      </c>
      <c r="Z112" s="712"/>
      <c r="AA112" s="713"/>
      <c r="AB112" s="711" t="s">
        <v>1321</v>
      </c>
      <c r="AC112" s="712"/>
      <c r="AD112" s="711" t="s">
        <v>1577</v>
      </c>
      <c r="AE112" s="712"/>
      <c r="AF112" s="712"/>
      <c r="AG112" s="712"/>
      <c r="AH112" s="712"/>
      <c r="AI112" s="712"/>
      <c r="AJ112" s="712"/>
      <c r="AK112" s="712"/>
      <c r="AL112" s="712"/>
      <c r="AM112" s="712"/>
      <c r="AN112" s="713"/>
      <c r="AO112" s="664" t="s">
        <v>1578</v>
      </c>
      <c r="AP112" s="177"/>
      <c r="AQ112" s="180"/>
    </row>
    <row r="113" spans="1:43" ht="12.75" customHeight="1">
      <c r="A113" s="360"/>
      <c r="B113" s="676"/>
      <c r="C113" s="676"/>
      <c r="D113" s="656"/>
      <c r="E113" s="656"/>
      <c r="F113" s="656"/>
      <c r="G113" s="656"/>
      <c r="H113" s="656"/>
      <c r="I113" s="656"/>
      <c r="J113" s="656"/>
      <c r="K113" s="656"/>
      <c r="L113" s="657"/>
      <c r="M113" s="714" t="s">
        <v>1302</v>
      </c>
      <c r="N113" s="700"/>
      <c r="O113" s="701"/>
      <c r="P113" s="714" t="s">
        <v>1391</v>
      </c>
      <c r="Q113" s="700"/>
      <c r="R113" s="701"/>
      <c r="S113" s="714" t="s">
        <v>1255</v>
      </c>
      <c r="T113" s="700"/>
      <c r="U113" s="701"/>
      <c r="V113" s="714"/>
      <c r="W113" s="700"/>
      <c r="X113" s="701"/>
      <c r="Y113" s="714" t="s">
        <v>1391</v>
      </c>
      <c r="Z113" s="700"/>
      <c r="AA113" s="701"/>
      <c r="AB113" s="714" t="s">
        <v>1394</v>
      </c>
      <c r="AC113" s="700"/>
      <c r="AD113" s="714"/>
      <c r="AE113" s="700"/>
      <c r="AF113" s="700"/>
      <c r="AG113" s="700"/>
      <c r="AH113" s="700"/>
      <c r="AI113" s="700"/>
      <c r="AJ113" s="700"/>
      <c r="AK113" s="700"/>
      <c r="AL113" s="700"/>
      <c r="AM113" s="700"/>
      <c r="AN113" s="701"/>
      <c r="AO113" s="665"/>
      <c r="AP113" s="177"/>
      <c r="AQ113" s="180"/>
    </row>
    <row r="114" spans="1:41" ht="11.25">
      <c r="A114" s="380" t="s">
        <v>1945</v>
      </c>
      <c r="B114" s="401"/>
      <c r="C114" s="408" t="s">
        <v>1798</v>
      </c>
      <c r="D114" s="193"/>
      <c r="E114" s="193"/>
      <c r="F114" s="193"/>
      <c r="G114" s="193"/>
      <c r="H114" s="193"/>
      <c r="I114" s="398"/>
      <c r="J114" s="404"/>
      <c r="K114" s="706" t="s">
        <v>518</v>
      </c>
      <c r="L114" s="706"/>
      <c r="M114" s="715" t="s">
        <v>1800</v>
      </c>
      <c r="N114" s="716"/>
      <c r="O114" s="710"/>
      <c r="P114" s="764">
        <v>220</v>
      </c>
      <c r="Q114" s="770"/>
      <c r="R114" s="765"/>
      <c r="S114" s="764">
        <v>4.1</v>
      </c>
      <c r="T114" s="770"/>
      <c r="U114" s="765"/>
      <c r="V114" s="764">
        <v>60</v>
      </c>
      <c r="W114" s="770"/>
      <c r="X114" s="765"/>
      <c r="Y114" s="715" t="s">
        <v>1546</v>
      </c>
      <c r="Z114" s="716"/>
      <c r="AA114" s="710"/>
      <c r="AB114" s="764">
        <v>9</v>
      </c>
      <c r="AC114" s="765"/>
      <c r="AD114" s="408" t="s">
        <v>1804</v>
      </c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414"/>
      <c r="AO114" s="336">
        <v>15500</v>
      </c>
    </row>
    <row r="115" spans="1:41" ht="11.25">
      <c r="A115" s="402"/>
      <c r="B115" s="402"/>
      <c r="C115" s="409"/>
      <c r="D115" s="178"/>
      <c r="E115" s="178"/>
      <c r="F115" s="178"/>
      <c r="G115" s="178"/>
      <c r="H115" s="178"/>
      <c r="I115" s="320"/>
      <c r="J115" s="405"/>
      <c r="K115" s="706" t="s">
        <v>420</v>
      </c>
      <c r="L115" s="706"/>
      <c r="M115" s="715" t="s">
        <v>1801</v>
      </c>
      <c r="N115" s="716"/>
      <c r="O115" s="710"/>
      <c r="P115" s="766"/>
      <c r="Q115" s="771"/>
      <c r="R115" s="767"/>
      <c r="S115" s="766"/>
      <c r="T115" s="771"/>
      <c r="U115" s="767"/>
      <c r="V115" s="766"/>
      <c r="W115" s="771"/>
      <c r="X115" s="767"/>
      <c r="Y115" s="715" t="s">
        <v>1546</v>
      </c>
      <c r="Z115" s="716"/>
      <c r="AA115" s="710"/>
      <c r="AB115" s="766"/>
      <c r="AC115" s="767"/>
      <c r="AD115" s="409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413"/>
      <c r="AO115" s="411"/>
    </row>
    <row r="116" spans="1:41" ht="11.25">
      <c r="A116" s="403"/>
      <c r="B116" s="403"/>
      <c r="C116" s="410"/>
      <c r="D116" s="318"/>
      <c r="E116" s="318"/>
      <c r="F116" s="318"/>
      <c r="G116" s="318"/>
      <c r="H116" s="318"/>
      <c r="I116" s="406"/>
      <c r="J116" s="407"/>
      <c r="K116" s="706" t="s">
        <v>1799</v>
      </c>
      <c r="L116" s="706"/>
      <c r="M116" s="715" t="s">
        <v>1778</v>
      </c>
      <c r="N116" s="716"/>
      <c r="O116" s="710"/>
      <c r="P116" s="768"/>
      <c r="Q116" s="772"/>
      <c r="R116" s="769"/>
      <c r="S116" s="768"/>
      <c r="T116" s="772"/>
      <c r="U116" s="769"/>
      <c r="V116" s="768"/>
      <c r="W116" s="772"/>
      <c r="X116" s="769"/>
      <c r="Y116" s="715" t="s">
        <v>631</v>
      </c>
      <c r="Z116" s="716"/>
      <c r="AA116" s="710"/>
      <c r="AB116" s="768"/>
      <c r="AC116" s="769"/>
      <c r="AD116" s="410"/>
      <c r="AE116" s="318"/>
      <c r="AF116" s="318"/>
      <c r="AG116" s="318"/>
      <c r="AH116" s="318"/>
      <c r="AI116" s="318"/>
      <c r="AJ116" s="318"/>
      <c r="AK116" s="318"/>
      <c r="AL116" s="318"/>
      <c r="AM116" s="318"/>
      <c r="AN116" s="415"/>
      <c r="AO116" s="412"/>
    </row>
    <row r="117" spans="1:41" ht="11.25">
      <c r="A117" s="380" t="s">
        <v>1945</v>
      </c>
      <c r="B117" s="401"/>
      <c r="C117" s="408" t="s">
        <v>1802</v>
      </c>
      <c r="D117" s="193"/>
      <c r="E117" s="193"/>
      <c r="F117" s="193"/>
      <c r="G117" s="193"/>
      <c r="H117" s="193"/>
      <c r="I117" s="398"/>
      <c r="J117" s="404"/>
      <c r="K117" s="706" t="s">
        <v>518</v>
      </c>
      <c r="L117" s="706"/>
      <c r="M117" s="715" t="s">
        <v>475</v>
      </c>
      <c r="N117" s="716"/>
      <c r="O117" s="710"/>
      <c r="P117" s="764">
        <v>220</v>
      </c>
      <c r="Q117" s="770"/>
      <c r="R117" s="765"/>
      <c r="S117" s="764">
        <v>5</v>
      </c>
      <c r="T117" s="770"/>
      <c r="U117" s="765"/>
      <c r="V117" s="764">
        <v>60</v>
      </c>
      <c r="W117" s="770"/>
      <c r="X117" s="765"/>
      <c r="Y117" s="715" t="s">
        <v>1594</v>
      </c>
      <c r="Z117" s="716"/>
      <c r="AA117" s="710"/>
      <c r="AB117" s="764">
        <v>13</v>
      </c>
      <c r="AC117" s="765"/>
      <c r="AD117" s="408" t="s">
        <v>1805</v>
      </c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414"/>
      <c r="AO117" s="336">
        <v>23630</v>
      </c>
    </row>
    <row r="118" spans="1:41" ht="11.25">
      <c r="A118" s="402"/>
      <c r="B118" s="402"/>
      <c r="C118" s="409"/>
      <c r="D118" s="178"/>
      <c r="E118" s="178"/>
      <c r="F118" s="178"/>
      <c r="G118" s="178"/>
      <c r="H118" s="178"/>
      <c r="I118" s="320"/>
      <c r="J118" s="405"/>
      <c r="K118" s="706" t="s">
        <v>420</v>
      </c>
      <c r="L118" s="706"/>
      <c r="M118" s="715" t="s">
        <v>1803</v>
      </c>
      <c r="N118" s="716"/>
      <c r="O118" s="710"/>
      <c r="P118" s="766"/>
      <c r="Q118" s="771"/>
      <c r="R118" s="767"/>
      <c r="S118" s="766"/>
      <c r="T118" s="771"/>
      <c r="U118" s="767"/>
      <c r="V118" s="766"/>
      <c r="W118" s="771"/>
      <c r="X118" s="767"/>
      <c r="Y118" s="715" t="s">
        <v>1594</v>
      </c>
      <c r="Z118" s="716"/>
      <c r="AA118" s="710"/>
      <c r="AB118" s="766"/>
      <c r="AC118" s="767"/>
      <c r="AD118" s="409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413"/>
      <c r="AO118" s="411"/>
    </row>
    <row r="119" spans="1:41" ht="11.25">
      <c r="A119" s="403"/>
      <c r="B119" s="403"/>
      <c r="C119" s="410"/>
      <c r="D119" s="318"/>
      <c r="E119" s="318"/>
      <c r="F119" s="318"/>
      <c r="G119" s="318"/>
      <c r="H119" s="318"/>
      <c r="I119" s="406"/>
      <c r="J119" s="407"/>
      <c r="K119" s="706" t="s">
        <v>1799</v>
      </c>
      <c r="L119" s="706"/>
      <c r="M119" s="715" t="s">
        <v>1779</v>
      </c>
      <c r="N119" s="716"/>
      <c r="O119" s="710"/>
      <c r="P119" s="768"/>
      <c r="Q119" s="772"/>
      <c r="R119" s="769"/>
      <c r="S119" s="768"/>
      <c r="T119" s="772"/>
      <c r="U119" s="769"/>
      <c r="V119" s="768"/>
      <c r="W119" s="772"/>
      <c r="X119" s="769"/>
      <c r="Y119" s="715" t="s">
        <v>1471</v>
      </c>
      <c r="Z119" s="716"/>
      <c r="AA119" s="710"/>
      <c r="AB119" s="768"/>
      <c r="AC119" s="769"/>
      <c r="AD119" s="410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415"/>
      <c r="AO119" s="412"/>
    </row>
    <row r="120" spans="1:41" ht="11.25">
      <c r="A120" s="380" t="s">
        <v>1945</v>
      </c>
      <c r="B120" s="401"/>
      <c r="C120" s="408" t="s">
        <v>1806</v>
      </c>
      <c r="D120" s="193"/>
      <c r="E120" s="193"/>
      <c r="F120" s="193"/>
      <c r="G120" s="193"/>
      <c r="H120" s="193"/>
      <c r="I120" s="398"/>
      <c r="J120" s="404"/>
      <c r="K120" s="706" t="s">
        <v>518</v>
      </c>
      <c r="L120" s="706"/>
      <c r="M120" s="715" t="s">
        <v>859</v>
      </c>
      <c r="N120" s="716"/>
      <c r="O120" s="710"/>
      <c r="P120" s="764">
        <v>220</v>
      </c>
      <c r="Q120" s="770"/>
      <c r="R120" s="765"/>
      <c r="S120" s="764">
        <v>5.5</v>
      </c>
      <c r="T120" s="770"/>
      <c r="U120" s="765"/>
      <c r="V120" s="764">
        <v>60</v>
      </c>
      <c r="W120" s="770"/>
      <c r="X120" s="765"/>
      <c r="Y120" s="715" t="s">
        <v>485</v>
      </c>
      <c r="Z120" s="716"/>
      <c r="AA120" s="710"/>
      <c r="AB120" s="764">
        <v>19</v>
      </c>
      <c r="AC120" s="765"/>
      <c r="AD120" s="408" t="s">
        <v>1808</v>
      </c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414"/>
      <c r="AO120" s="336">
        <v>34750</v>
      </c>
    </row>
    <row r="121" spans="1:41" ht="11.25">
      <c r="A121" s="402"/>
      <c r="B121" s="402"/>
      <c r="C121" s="409"/>
      <c r="D121" s="178"/>
      <c r="E121" s="178"/>
      <c r="F121" s="178"/>
      <c r="G121" s="178"/>
      <c r="H121" s="178"/>
      <c r="I121" s="320"/>
      <c r="J121" s="405"/>
      <c r="K121" s="706" t="s">
        <v>420</v>
      </c>
      <c r="L121" s="706"/>
      <c r="M121" s="715" t="s">
        <v>857</v>
      </c>
      <c r="N121" s="716"/>
      <c r="O121" s="710"/>
      <c r="P121" s="766"/>
      <c r="Q121" s="771"/>
      <c r="R121" s="767"/>
      <c r="S121" s="766"/>
      <c r="T121" s="771"/>
      <c r="U121" s="767"/>
      <c r="V121" s="766"/>
      <c r="W121" s="771"/>
      <c r="X121" s="767"/>
      <c r="Y121" s="715" t="s">
        <v>485</v>
      </c>
      <c r="Z121" s="716"/>
      <c r="AA121" s="710"/>
      <c r="AB121" s="766"/>
      <c r="AC121" s="767"/>
      <c r="AD121" s="409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413"/>
      <c r="AO121" s="411"/>
    </row>
    <row r="122" spans="1:41" ht="11.25">
      <c r="A122" s="403"/>
      <c r="B122" s="403"/>
      <c r="C122" s="410"/>
      <c r="D122" s="318"/>
      <c r="E122" s="318"/>
      <c r="F122" s="318"/>
      <c r="G122" s="318"/>
      <c r="H122" s="318"/>
      <c r="I122" s="406"/>
      <c r="J122" s="407"/>
      <c r="K122" s="706" t="s">
        <v>1799</v>
      </c>
      <c r="L122" s="706"/>
      <c r="M122" s="715" t="s">
        <v>1807</v>
      </c>
      <c r="N122" s="716"/>
      <c r="O122" s="710"/>
      <c r="P122" s="768"/>
      <c r="Q122" s="772"/>
      <c r="R122" s="769"/>
      <c r="S122" s="768"/>
      <c r="T122" s="772"/>
      <c r="U122" s="769"/>
      <c r="V122" s="768"/>
      <c r="W122" s="772"/>
      <c r="X122" s="769"/>
      <c r="Y122" s="715" t="s">
        <v>764</v>
      </c>
      <c r="Z122" s="716"/>
      <c r="AA122" s="710"/>
      <c r="AB122" s="768"/>
      <c r="AC122" s="769"/>
      <c r="AD122" s="410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415"/>
      <c r="AO122" s="412"/>
    </row>
    <row r="123" spans="1:41" s="319" customFormat="1" ht="15" customHeight="1">
      <c r="A123" s="390"/>
      <c r="B123" s="400" t="s">
        <v>1809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194"/>
      <c r="AM123" s="205"/>
      <c r="AN123" s="205"/>
      <c r="AO123" s="323"/>
    </row>
    <row r="124" spans="1:41" ht="11.25">
      <c r="A124" s="359"/>
      <c r="B124" s="675" t="s">
        <v>1596</v>
      </c>
      <c r="C124" s="675" t="s">
        <v>1598</v>
      </c>
      <c r="D124" s="654"/>
      <c r="E124" s="654"/>
      <c r="F124" s="654"/>
      <c r="G124" s="654"/>
      <c r="H124" s="654"/>
      <c r="I124" s="654"/>
      <c r="J124" s="654"/>
      <c r="K124" s="654"/>
      <c r="L124" s="655"/>
      <c r="M124" s="711" t="s">
        <v>1774</v>
      </c>
      <c r="N124" s="712"/>
      <c r="O124" s="712"/>
      <c r="P124" s="713"/>
      <c r="Q124" s="711" t="s">
        <v>1392</v>
      </c>
      <c r="R124" s="712"/>
      <c r="S124" s="712"/>
      <c r="T124" s="713"/>
      <c r="U124" s="711" t="s">
        <v>1256</v>
      </c>
      <c r="V124" s="712"/>
      <c r="W124" s="712"/>
      <c r="X124" s="713"/>
      <c r="Y124" s="711" t="s">
        <v>1481</v>
      </c>
      <c r="Z124" s="712"/>
      <c r="AA124" s="712"/>
      <c r="AB124" s="713"/>
      <c r="AC124" s="711" t="s">
        <v>1321</v>
      </c>
      <c r="AD124" s="712"/>
      <c r="AE124" s="712"/>
      <c r="AF124" s="713"/>
      <c r="AG124" s="711" t="s">
        <v>1577</v>
      </c>
      <c r="AH124" s="712"/>
      <c r="AI124" s="712"/>
      <c r="AJ124" s="712"/>
      <c r="AK124" s="712"/>
      <c r="AL124" s="712"/>
      <c r="AM124" s="712"/>
      <c r="AN124" s="713"/>
      <c r="AO124" s="664" t="s">
        <v>1578</v>
      </c>
    </row>
    <row r="125" spans="1:41" ht="11.25">
      <c r="A125" s="360"/>
      <c r="B125" s="676"/>
      <c r="C125" s="676"/>
      <c r="D125" s="656"/>
      <c r="E125" s="656"/>
      <c r="F125" s="656"/>
      <c r="G125" s="656"/>
      <c r="H125" s="656"/>
      <c r="I125" s="656"/>
      <c r="J125" s="656"/>
      <c r="K125" s="656"/>
      <c r="L125" s="657"/>
      <c r="M125" s="714" t="s">
        <v>1302</v>
      </c>
      <c r="N125" s="700"/>
      <c r="O125" s="700"/>
      <c r="P125" s="701"/>
      <c r="Q125" s="714" t="s">
        <v>1391</v>
      </c>
      <c r="R125" s="700"/>
      <c r="S125" s="700"/>
      <c r="T125" s="701"/>
      <c r="U125" s="714" t="s">
        <v>1255</v>
      </c>
      <c r="V125" s="700"/>
      <c r="W125" s="700"/>
      <c r="X125" s="701"/>
      <c r="Y125" s="714"/>
      <c r="Z125" s="700"/>
      <c r="AA125" s="700"/>
      <c r="AB125" s="701"/>
      <c r="AC125" s="714" t="s">
        <v>1394</v>
      </c>
      <c r="AD125" s="700"/>
      <c r="AE125" s="700"/>
      <c r="AF125" s="701"/>
      <c r="AG125" s="714"/>
      <c r="AH125" s="700"/>
      <c r="AI125" s="700"/>
      <c r="AJ125" s="700"/>
      <c r="AK125" s="700"/>
      <c r="AL125" s="700"/>
      <c r="AM125" s="700"/>
      <c r="AN125" s="701"/>
      <c r="AO125" s="665"/>
    </row>
    <row r="126" spans="1:41" ht="11.25">
      <c r="A126" s="380" t="s">
        <v>1945</v>
      </c>
      <c r="B126" s="395"/>
      <c r="C126" s="396" t="s">
        <v>1810</v>
      </c>
      <c r="D126" s="397"/>
      <c r="E126" s="397"/>
      <c r="F126" s="397"/>
      <c r="G126" s="397"/>
      <c r="H126" s="397"/>
      <c r="I126" s="393"/>
      <c r="J126" s="393"/>
      <c r="K126" s="393"/>
      <c r="L126" s="416"/>
      <c r="M126" s="715" t="s">
        <v>1811</v>
      </c>
      <c r="N126" s="716"/>
      <c r="O126" s="716"/>
      <c r="P126" s="710"/>
      <c r="Q126" s="715" t="s">
        <v>1471</v>
      </c>
      <c r="R126" s="716"/>
      <c r="S126" s="716"/>
      <c r="T126" s="710"/>
      <c r="U126" s="715" t="s">
        <v>1466</v>
      </c>
      <c r="V126" s="716"/>
      <c r="W126" s="716"/>
      <c r="X126" s="710"/>
      <c r="Y126" s="715" t="s">
        <v>1354</v>
      </c>
      <c r="Z126" s="716"/>
      <c r="AA126" s="716"/>
      <c r="AB126" s="710"/>
      <c r="AC126" s="715" t="s">
        <v>1812</v>
      </c>
      <c r="AD126" s="716"/>
      <c r="AE126" s="716"/>
      <c r="AF126" s="710"/>
      <c r="AG126" s="396" t="s">
        <v>1813</v>
      </c>
      <c r="AH126" s="397"/>
      <c r="AI126" s="397"/>
      <c r="AJ126" s="397"/>
      <c r="AK126" s="397"/>
      <c r="AL126" s="397"/>
      <c r="AM126" s="397"/>
      <c r="AN126" s="399"/>
      <c r="AO126" s="333">
        <v>19630</v>
      </c>
    </row>
    <row r="127" spans="1:41" ht="11.25">
      <c r="A127" s="380" t="s">
        <v>1945</v>
      </c>
      <c r="B127" s="395"/>
      <c r="C127" s="396" t="s">
        <v>1814</v>
      </c>
      <c r="D127" s="397"/>
      <c r="E127" s="397"/>
      <c r="F127" s="397"/>
      <c r="G127" s="397"/>
      <c r="H127" s="397"/>
      <c r="I127" s="393"/>
      <c r="J127" s="393"/>
      <c r="K127" s="393"/>
      <c r="L127" s="416"/>
      <c r="M127" s="715" t="s">
        <v>1811</v>
      </c>
      <c r="N127" s="716"/>
      <c r="O127" s="716"/>
      <c r="P127" s="710"/>
      <c r="Q127" s="715" t="s">
        <v>1471</v>
      </c>
      <c r="R127" s="716"/>
      <c r="S127" s="716"/>
      <c r="T127" s="710"/>
      <c r="U127" s="715" t="s">
        <v>1466</v>
      </c>
      <c r="V127" s="716"/>
      <c r="W127" s="716"/>
      <c r="X127" s="710"/>
      <c r="Y127" s="715" t="s">
        <v>1354</v>
      </c>
      <c r="Z127" s="716"/>
      <c r="AA127" s="716"/>
      <c r="AB127" s="710"/>
      <c r="AC127" s="715" t="s">
        <v>1815</v>
      </c>
      <c r="AD127" s="716"/>
      <c r="AE127" s="716"/>
      <c r="AF127" s="710"/>
      <c r="AG127" s="396" t="s">
        <v>1816</v>
      </c>
      <c r="AH127" s="397"/>
      <c r="AI127" s="397"/>
      <c r="AJ127" s="397"/>
      <c r="AK127" s="397"/>
      <c r="AL127" s="397"/>
      <c r="AM127" s="397"/>
      <c r="AN127" s="399"/>
      <c r="AO127" s="333">
        <v>22750</v>
      </c>
    </row>
    <row r="128" spans="1:41" ht="11.25">
      <c r="A128" s="380" t="s">
        <v>1945</v>
      </c>
      <c r="B128" s="395"/>
      <c r="C128" s="396" t="s">
        <v>1817</v>
      </c>
      <c r="D128" s="397"/>
      <c r="E128" s="397"/>
      <c r="F128" s="397"/>
      <c r="G128" s="397"/>
      <c r="H128" s="397"/>
      <c r="I128" s="393"/>
      <c r="J128" s="393"/>
      <c r="K128" s="393"/>
      <c r="L128" s="416"/>
      <c r="M128" s="715" t="s">
        <v>1818</v>
      </c>
      <c r="N128" s="716"/>
      <c r="O128" s="716"/>
      <c r="P128" s="710"/>
      <c r="Q128" s="715" t="s">
        <v>1471</v>
      </c>
      <c r="R128" s="716"/>
      <c r="S128" s="716"/>
      <c r="T128" s="710"/>
      <c r="U128" s="715" t="s">
        <v>1466</v>
      </c>
      <c r="V128" s="716"/>
      <c r="W128" s="716"/>
      <c r="X128" s="710"/>
      <c r="Y128" s="715" t="s">
        <v>1354</v>
      </c>
      <c r="Z128" s="716"/>
      <c r="AA128" s="716"/>
      <c r="AB128" s="710"/>
      <c r="AC128" s="715" t="s">
        <v>918</v>
      </c>
      <c r="AD128" s="716"/>
      <c r="AE128" s="716"/>
      <c r="AF128" s="710"/>
      <c r="AG128" s="396" t="s">
        <v>1816</v>
      </c>
      <c r="AH128" s="397"/>
      <c r="AI128" s="397"/>
      <c r="AJ128" s="397"/>
      <c r="AK128" s="397"/>
      <c r="AL128" s="397"/>
      <c r="AM128" s="397"/>
      <c r="AN128" s="399"/>
      <c r="AO128" s="333">
        <v>24750</v>
      </c>
    </row>
  </sheetData>
  <sheetProtection/>
  <mergeCells count="681">
    <mergeCell ref="AJ77:AN78"/>
    <mergeCell ref="AO77:AO78"/>
    <mergeCell ref="M78:O78"/>
    <mergeCell ref="P78:R78"/>
    <mergeCell ref="S78:U78"/>
    <mergeCell ref="Y78:AA78"/>
    <mergeCell ref="AB78:AC78"/>
    <mergeCell ref="AD78:AI78"/>
    <mergeCell ref="S77:U77"/>
    <mergeCell ref="V77:X78"/>
    <mergeCell ref="B77:B78"/>
    <mergeCell ref="C77:L78"/>
    <mergeCell ref="M77:O77"/>
    <mergeCell ref="P77:R77"/>
    <mergeCell ref="AD102:AI102"/>
    <mergeCell ref="AJ102:AN103"/>
    <mergeCell ref="AO102:AO103"/>
    <mergeCell ref="P103:R103"/>
    <mergeCell ref="AD103:AI103"/>
    <mergeCell ref="S102:U102"/>
    <mergeCell ref="S103:U103"/>
    <mergeCell ref="Y103:AA103"/>
    <mergeCell ref="AB103:AC103"/>
    <mergeCell ref="V102:X103"/>
    <mergeCell ref="J109:L109"/>
    <mergeCell ref="P109:R109"/>
    <mergeCell ref="S109:U109"/>
    <mergeCell ref="J110:L110"/>
    <mergeCell ref="AB108:AC108"/>
    <mergeCell ref="AD108:AI108"/>
    <mergeCell ref="M109:O109"/>
    <mergeCell ref="M110:O110"/>
    <mergeCell ref="V109:X109"/>
    <mergeCell ref="Y109:AA109"/>
    <mergeCell ref="AB109:AC109"/>
    <mergeCell ref="AD109:AI109"/>
    <mergeCell ref="AB110:AC110"/>
    <mergeCell ref="AD110:AI110"/>
    <mergeCell ref="V107:X107"/>
    <mergeCell ref="Y107:AA107"/>
    <mergeCell ref="AB107:AC107"/>
    <mergeCell ref="AD107:AI107"/>
    <mergeCell ref="J107:L107"/>
    <mergeCell ref="P107:R107"/>
    <mergeCell ref="S107:U107"/>
    <mergeCell ref="J108:L108"/>
    <mergeCell ref="P108:R108"/>
    <mergeCell ref="S108:U108"/>
    <mergeCell ref="M106:O106"/>
    <mergeCell ref="M105:O105"/>
    <mergeCell ref="M107:O107"/>
    <mergeCell ref="M108:O108"/>
    <mergeCell ref="S85:U85"/>
    <mergeCell ref="V85:X86"/>
    <mergeCell ref="Y85:AA85"/>
    <mergeCell ref="AB85:AC85"/>
    <mergeCell ref="S86:U86"/>
    <mergeCell ref="Y86:AA86"/>
    <mergeCell ref="AB86:AC86"/>
    <mergeCell ref="J105:L105"/>
    <mergeCell ref="P85:R85"/>
    <mergeCell ref="M86:O86"/>
    <mergeCell ref="P86:R86"/>
    <mergeCell ref="P102:R102"/>
    <mergeCell ref="M102:O102"/>
    <mergeCell ref="J102:L102"/>
    <mergeCell ref="J103:L103"/>
    <mergeCell ref="M103:O103"/>
    <mergeCell ref="M104:O104"/>
    <mergeCell ref="K96:L96"/>
    <mergeCell ref="K99:L99"/>
    <mergeCell ref="M100:O100"/>
    <mergeCell ref="B85:B86"/>
    <mergeCell ref="C85:L86"/>
    <mergeCell ref="M85:O85"/>
    <mergeCell ref="M87:O87"/>
    <mergeCell ref="M99:O99"/>
    <mergeCell ref="M97:O97"/>
    <mergeCell ref="M98:O98"/>
    <mergeCell ref="B102:B103"/>
    <mergeCell ref="C102:I103"/>
    <mergeCell ref="K98:L98"/>
    <mergeCell ref="B17:B18"/>
    <mergeCell ref="B54:B55"/>
    <mergeCell ref="C54:J55"/>
    <mergeCell ref="K50:M50"/>
    <mergeCell ref="M19:O19"/>
    <mergeCell ref="K63:L63"/>
    <mergeCell ref="M63:O63"/>
    <mergeCell ref="C17:L18"/>
    <mergeCell ref="Y38:AA38"/>
    <mergeCell ref="Y37:AA37"/>
    <mergeCell ref="V32:X32"/>
    <mergeCell ref="V33:X33"/>
    <mergeCell ref="Y32:AA32"/>
    <mergeCell ref="V37:X37"/>
    <mergeCell ref="Y33:AA33"/>
    <mergeCell ref="S23:U23"/>
    <mergeCell ref="Y23:AA23"/>
    <mergeCell ref="U57:X57"/>
    <mergeCell ref="Y57:AB57"/>
    <mergeCell ref="R57:T57"/>
    <mergeCell ref="M17:O17"/>
    <mergeCell ref="M18:O18"/>
    <mergeCell ref="AB40:AC40"/>
    <mergeCell ref="S40:U40"/>
    <mergeCell ref="P55:Q55"/>
    <mergeCell ref="U55:X55"/>
    <mergeCell ref="Y55:AB55"/>
    <mergeCell ref="R51:T51"/>
    <mergeCell ref="Y49:AB49"/>
    <mergeCell ref="AC49:AE49"/>
    <mergeCell ref="U50:X50"/>
    <mergeCell ref="Y50:AB50"/>
    <mergeCell ref="AC50:AE50"/>
    <mergeCell ref="R49:T49"/>
    <mergeCell ref="U49:X49"/>
    <mergeCell ref="AC51:AE51"/>
    <mergeCell ref="AJ1:AN1"/>
    <mergeCell ref="Y29:AA29"/>
    <mergeCell ref="S17:U17"/>
    <mergeCell ref="AB17:AC17"/>
    <mergeCell ref="Y17:AA17"/>
    <mergeCell ref="V22:X22"/>
    <mergeCell ref="Y22:AA22"/>
    <mergeCell ref="AJ17:AN18"/>
    <mergeCell ref="AD17:AI17"/>
    <mergeCell ref="AD22:AI22"/>
    <mergeCell ref="AO17:AO18"/>
    <mergeCell ref="AD23:AI23"/>
    <mergeCell ref="AD30:AI30"/>
    <mergeCell ref="AD29:AI29"/>
    <mergeCell ref="AD28:AI28"/>
    <mergeCell ref="AD18:AI18"/>
    <mergeCell ref="AD19:AI19"/>
    <mergeCell ref="AD20:AI20"/>
    <mergeCell ref="AD21:AI21"/>
    <mergeCell ref="AD24:AI24"/>
    <mergeCell ref="AD37:AI37"/>
    <mergeCell ref="AD33:AI33"/>
    <mergeCell ref="AD32:AI32"/>
    <mergeCell ref="AD31:AI31"/>
    <mergeCell ref="AD36:AI36"/>
    <mergeCell ref="AD35:AI35"/>
    <mergeCell ref="AB28:AC28"/>
    <mergeCell ref="V36:X36"/>
    <mergeCell ref="P32:R32"/>
    <mergeCell ref="P33:R33"/>
    <mergeCell ref="P31:R31"/>
    <mergeCell ref="P30:R30"/>
    <mergeCell ref="AB36:AC36"/>
    <mergeCell ref="P28:R28"/>
    <mergeCell ref="Y28:AA28"/>
    <mergeCell ref="AB30:AC30"/>
    <mergeCell ref="K62:L62"/>
    <mergeCell ref="M62:O62"/>
    <mergeCell ref="N55:O55"/>
    <mergeCell ref="P46:Q46"/>
    <mergeCell ref="K46:M46"/>
    <mergeCell ref="K56:M56"/>
    <mergeCell ref="N56:O56"/>
    <mergeCell ref="P57:Q57"/>
    <mergeCell ref="P56:Q56"/>
    <mergeCell ref="N51:O51"/>
    <mergeCell ref="P97:R98"/>
    <mergeCell ref="M92:O92"/>
    <mergeCell ref="K88:L88"/>
    <mergeCell ref="K87:L87"/>
    <mergeCell ref="K97:L97"/>
    <mergeCell ref="K89:L89"/>
    <mergeCell ref="K90:L90"/>
    <mergeCell ref="P87:R88"/>
    <mergeCell ref="K93:L93"/>
    <mergeCell ref="K95:L95"/>
    <mergeCell ref="M36:O36"/>
    <mergeCell ref="M40:O40"/>
    <mergeCell ref="P37:R37"/>
    <mergeCell ref="P40:R40"/>
    <mergeCell ref="P36:R36"/>
    <mergeCell ref="M37:O37"/>
    <mergeCell ref="M38:O38"/>
    <mergeCell ref="P38:R38"/>
    <mergeCell ref="Y39:AA39"/>
    <mergeCell ref="V31:X31"/>
    <mergeCell ref="S36:U36"/>
    <mergeCell ref="S37:U37"/>
    <mergeCell ref="S33:U33"/>
    <mergeCell ref="S31:U31"/>
    <mergeCell ref="Y36:AA36"/>
    <mergeCell ref="Y35:AA35"/>
    <mergeCell ref="S39:U39"/>
    <mergeCell ref="S38:U38"/>
    <mergeCell ref="M22:O22"/>
    <mergeCell ref="P29:R29"/>
    <mergeCell ref="P22:R22"/>
    <mergeCell ref="P23:R23"/>
    <mergeCell ref="M23:O23"/>
    <mergeCell ref="M29:O29"/>
    <mergeCell ref="M24:O24"/>
    <mergeCell ref="P24:R24"/>
    <mergeCell ref="M25:O25"/>
    <mergeCell ref="P25:R25"/>
    <mergeCell ref="M96:O96"/>
    <mergeCell ref="M95:O95"/>
    <mergeCell ref="P95:R96"/>
    <mergeCell ref="M39:O39"/>
    <mergeCell ref="P39:R39"/>
    <mergeCell ref="P54:Q54"/>
    <mergeCell ref="R54:T55"/>
    <mergeCell ref="K54:M54"/>
    <mergeCell ref="N54:O54"/>
    <mergeCell ref="K55:M55"/>
    <mergeCell ref="P18:R18"/>
    <mergeCell ref="Y18:AA18"/>
    <mergeCell ref="S22:U22"/>
    <mergeCell ref="V17:X18"/>
    <mergeCell ref="P17:R17"/>
    <mergeCell ref="S18:U18"/>
    <mergeCell ref="Y19:AA19"/>
    <mergeCell ref="Y21:AA21"/>
    <mergeCell ref="V21:X21"/>
    <mergeCell ref="P19:R19"/>
    <mergeCell ref="V95:X96"/>
    <mergeCell ref="AB97:AC98"/>
    <mergeCell ref="AD97:AI98"/>
    <mergeCell ref="S97:U98"/>
    <mergeCell ref="Y95:AA96"/>
    <mergeCell ref="AB95:AC96"/>
    <mergeCell ref="AD95:AI96"/>
    <mergeCell ref="Y97:AA98"/>
    <mergeCell ref="V97:X98"/>
    <mergeCell ref="S95:U96"/>
    <mergeCell ref="AB18:AC18"/>
    <mergeCell ref="V23:X23"/>
    <mergeCell ref="AB23:AC23"/>
    <mergeCell ref="V30:X30"/>
    <mergeCell ref="AB22:AC22"/>
    <mergeCell ref="V29:X29"/>
    <mergeCell ref="V28:X28"/>
    <mergeCell ref="AB29:AC29"/>
    <mergeCell ref="Y20:AA20"/>
    <mergeCell ref="AB20:AC20"/>
    <mergeCell ref="AB37:AC37"/>
    <mergeCell ref="AB38:AC38"/>
    <mergeCell ref="AB31:AC31"/>
    <mergeCell ref="AB32:AC32"/>
    <mergeCell ref="AB35:AC35"/>
    <mergeCell ref="AB33:AC33"/>
    <mergeCell ref="V89:X90"/>
    <mergeCell ref="V40:X40"/>
    <mergeCell ref="AD40:AI40"/>
    <mergeCell ref="AD38:AI38"/>
    <mergeCell ref="AD39:AI39"/>
    <mergeCell ref="V39:X39"/>
    <mergeCell ref="V38:X38"/>
    <mergeCell ref="Y40:AA40"/>
    <mergeCell ref="AB39:AC39"/>
    <mergeCell ref="U54:X54"/>
    <mergeCell ref="AD77:AI77"/>
    <mergeCell ref="V87:X88"/>
    <mergeCell ref="Y87:AA88"/>
    <mergeCell ref="AB87:AC88"/>
    <mergeCell ref="AD87:AI88"/>
    <mergeCell ref="Y77:AA77"/>
    <mergeCell ref="AB77:AC77"/>
    <mergeCell ref="V79:X80"/>
    <mergeCell ref="Y79:AA80"/>
    <mergeCell ref="AB79:AC80"/>
    <mergeCell ref="AJ59:AN60"/>
    <mergeCell ref="AO59:AO60"/>
    <mergeCell ref="AD60:AI60"/>
    <mergeCell ref="Y89:AA90"/>
    <mergeCell ref="AB89:AC90"/>
    <mergeCell ref="AD89:AI90"/>
    <mergeCell ref="AD85:AI85"/>
    <mergeCell ref="AJ85:AN86"/>
    <mergeCell ref="AO85:AO86"/>
    <mergeCell ref="AD86:AI86"/>
    <mergeCell ref="AC55:AE55"/>
    <mergeCell ref="B59:B60"/>
    <mergeCell ref="C59:L60"/>
    <mergeCell ref="M59:O59"/>
    <mergeCell ref="P59:R59"/>
    <mergeCell ref="M60:O60"/>
    <mergeCell ref="P60:R60"/>
    <mergeCell ref="AD59:AI59"/>
    <mergeCell ref="K57:M57"/>
    <mergeCell ref="N57:O57"/>
    <mergeCell ref="S60:U60"/>
    <mergeCell ref="Y60:AA60"/>
    <mergeCell ref="AB60:AC60"/>
    <mergeCell ref="V59:X60"/>
    <mergeCell ref="S59:U59"/>
    <mergeCell ref="P45:Q45"/>
    <mergeCell ref="R45:T46"/>
    <mergeCell ref="U45:X45"/>
    <mergeCell ref="U46:X46"/>
    <mergeCell ref="AC56:AE56"/>
    <mergeCell ref="Y54:AB54"/>
    <mergeCell ref="AC54:AE54"/>
    <mergeCell ref="AO45:AO46"/>
    <mergeCell ref="Y46:AB46"/>
    <mergeCell ref="AC46:AE46"/>
    <mergeCell ref="Y45:AB45"/>
    <mergeCell ref="AC45:AE45"/>
    <mergeCell ref="AF45:AN46"/>
    <mergeCell ref="AO54:AO55"/>
    <mergeCell ref="AF54:AN55"/>
    <mergeCell ref="U51:X51"/>
    <mergeCell ref="Y51:AB51"/>
    <mergeCell ref="B45:B46"/>
    <mergeCell ref="C45:J46"/>
    <mergeCell ref="K45:M45"/>
    <mergeCell ref="N45:O45"/>
    <mergeCell ref="N46:O46"/>
    <mergeCell ref="AC52:AE52"/>
    <mergeCell ref="K51:M51"/>
    <mergeCell ref="R56:T56"/>
    <mergeCell ref="U52:X52"/>
    <mergeCell ref="Y52:AB52"/>
    <mergeCell ref="R52:T52"/>
    <mergeCell ref="U56:X56"/>
    <mergeCell ref="Y56:AB56"/>
    <mergeCell ref="K52:M52"/>
    <mergeCell ref="N52:O52"/>
    <mergeCell ref="P52:Q52"/>
    <mergeCell ref="P51:Q51"/>
    <mergeCell ref="N50:O50"/>
    <mergeCell ref="P50:Q50"/>
    <mergeCell ref="R50:T50"/>
    <mergeCell ref="M32:O32"/>
    <mergeCell ref="R48:T48"/>
    <mergeCell ref="S35:U35"/>
    <mergeCell ref="M42:O42"/>
    <mergeCell ref="P42:R42"/>
    <mergeCell ref="S42:U42"/>
    <mergeCell ref="M43:O43"/>
    <mergeCell ref="M28:O28"/>
    <mergeCell ref="M33:O33"/>
    <mergeCell ref="S29:U29"/>
    <mergeCell ref="S30:U30"/>
    <mergeCell ref="M30:O30"/>
    <mergeCell ref="M31:O31"/>
    <mergeCell ref="U48:X48"/>
    <mergeCell ref="Y48:AB48"/>
    <mergeCell ref="AC48:AE48"/>
    <mergeCell ref="R47:T47"/>
    <mergeCell ref="U47:X47"/>
    <mergeCell ref="Y47:AB47"/>
    <mergeCell ref="AC47:AE47"/>
    <mergeCell ref="K114:L114"/>
    <mergeCell ref="K47:M47"/>
    <mergeCell ref="N47:O47"/>
    <mergeCell ref="P47:Q47"/>
    <mergeCell ref="K48:M48"/>
    <mergeCell ref="N48:O48"/>
    <mergeCell ref="P48:Q48"/>
    <mergeCell ref="K49:M49"/>
    <mergeCell ref="N49:O49"/>
    <mergeCell ref="P49:Q49"/>
    <mergeCell ref="K115:L115"/>
    <mergeCell ref="K116:L116"/>
    <mergeCell ref="Y115:AA115"/>
    <mergeCell ref="M115:O115"/>
    <mergeCell ref="AB114:AC116"/>
    <mergeCell ref="M116:O116"/>
    <mergeCell ref="P114:R116"/>
    <mergeCell ref="S114:U116"/>
    <mergeCell ref="Y114:AA114"/>
    <mergeCell ref="M114:O114"/>
    <mergeCell ref="S112:U112"/>
    <mergeCell ref="AG124:AN125"/>
    <mergeCell ref="AO124:AO125"/>
    <mergeCell ref="Y124:AB125"/>
    <mergeCell ref="AC124:AF124"/>
    <mergeCell ref="Y117:AA117"/>
    <mergeCell ref="AC125:AF125"/>
    <mergeCell ref="S117:U119"/>
    <mergeCell ref="Y116:AA116"/>
    <mergeCell ref="V114:X116"/>
    <mergeCell ref="Q124:T124"/>
    <mergeCell ref="Q125:T125"/>
    <mergeCell ref="U124:X124"/>
    <mergeCell ref="U125:X125"/>
    <mergeCell ref="M126:P126"/>
    <mergeCell ref="B124:B125"/>
    <mergeCell ref="C124:L125"/>
    <mergeCell ref="M124:P124"/>
    <mergeCell ref="M125:P125"/>
    <mergeCell ref="AB112:AC112"/>
    <mergeCell ref="AO112:AO113"/>
    <mergeCell ref="AB113:AC113"/>
    <mergeCell ref="AD112:AN113"/>
    <mergeCell ref="B112:B113"/>
    <mergeCell ref="Y112:AA112"/>
    <mergeCell ref="Y113:AA113"/>
    <mergeCell ref="C112:L113"/>
    <mergeCell ref="M113:O113"/>
    <mergeCell ref="M112:O112"/>
    <mergeCell ref="P113:R113"/>
    <mergeCell ref="S113:U113"/>
    <mergeCell ref="V112:X113"/>
    <mergeCell ref="P112:R112"/>
    <mergeCell ref="P21:R21"/>
    <mergeCell ref="S21:U21"/>
    <mergeCell ref="M21:O21"/>
    <mergeCell ref="M20:O20"/>
    <mergeCell ref="P20:R20"/>
    <mergeCell ref="S20:U20"/>
    <mergeCell ref="AB19:AC19"/>
    <mergeCell ref="S19:U19"/>
    <mergeCell ref="V19:X19"/>
    <mergeCell ref="AB21:AC21"/>
    <mergeCell ref="V20:X20"/>
    <mergeCell ref="Y25:AA25"/>
    <mergeCell ref="AB25:AC25"/>
    <mergeCell ref="S24:U24"/>
    <mergeCell ref="V24:X24"/>
    <mergeCell ref="Y24:AA24"/>
    <mergeCell ref="AB24:AC24"/>
    <mergeCell ref="AD25:AI25"/>
    <mergeCell ref="M26:O26"/>
    <mergeCell ref="P26:R26"/>
    <mergeCell ref="S26:U26"/>
    <mergeCell ref="V26:X26"/>
    <mergeCell ref="Y26:AA26"/>
    <mergeCell ref="AB26:AC26"/>
    <mergeCell ref="AD26:AI26"/>
    <mergeCell ref="S25:U25"/>
    <mergeCell ref="V25:X25"/>
    <mergeCell ref="AD27:AI27"/>
    <mergeCell ref="M34:O34"/>
    <mergeCell ref="P34:R34"/>
    <mergeCell ref="S34:U34"/>
    <mergeCell ref="V34:X34"/>
    <mergeCell ref="Y34:AA34"/>
    <mergeCell ref="AB34:AC34"/>
    <mergeCell ref="AD34:AI34"/>
    <mergeCell ref="M27:O27"/>
    <mergeCell ref="P27:R27"/>
    <mergeCell ref="Y31:AA31"/>
    <mergeCell ref="S28:U28"/>
    <mergeCell ref="S32:U32"/>
    <mergeCell ref="Y30:AA30"/>
    <mergeCell ref="Y27:AA27"/>
    <mergeCell ref="AB27:AC27"/>
    <mergeCell ref="S27:U27"/>
    <mergeCell ref="V27:X27"/>
    <mergeCell ref="Y41:AA41"/>
    <mergeCell ref="AB41:AC41"/>
    <mergeCell ref="AD41:AI41"/>
    <mergeCell ref="M35:O35"/>
    <mergeCell ref="P35:R35"/>
    <mergeCell ref="M41:O41"/>
    <mergeCell ref="P41:R41"/>
    <mergeCell ref="S41:U41"/>
    <mergeCell ref="V41:X41"/>
    <mergeCell ref="V35:X35"/>
    <mergeCell ref="V42:X42"/>
    <mergeCell ref="Y42:AA42"/>
    <mergeCell ref="AB42:AC42"/>
    <mergeCell ref="AD42:AI42"/>
    <mergeCell ref="P43:R43"/>
    <mergeCell ref="S43:U43"/>
    <mergeCell ref="V43:X43"/>
    <mergeCell ref="Y43:AA43"/>
    <mergeCell ref="AB43:AC43"/>
    <mergeCell ref="AD43:AI43"/>
    <mergeCell ref="AC57:AE57"/>
    <mergeCell ref="K61:L61"/>
    <mergeCell ref="M61:O61"/>
    <mergeCell ref="P61:R61"/>
    <mergeCell ref="S61:U61"/>
    <mergeCell ref="V61:X61"/>
    <mergeCell ref="Y61:AA61"/>
    <mergeCell ref="AB61:AC61"/>
    <mergeCell ref="AD61:AI61"/>
    <mergeCell ref="Y59:AA59"/>
    <mergeCell ref="AB62:AC63"/>
    <mergeCell ref="AD62:AI63"/>
    <mergeCell ref="AB59:AC59"/>
    <mergeCell ref="P62:R63"/>
    <mergeCell ref="S62:U63"/>
    <mergeCell ref="V62:X63"/>
    <mergeCell ref="Y62:AA63"/>
    <mergeCell ref="K64:L64"/>
    <mergeCell ref="M64:O64"/>
    <mergeCell ref="P64:R65"/>
    <mergeCell ref="S64:U65"/>
    <mergeCell ref="K65:L65"/>
    <mergeCell ref="M65:O65"/>
    <mergeCell ref="V64:X65"/>
    <mergeCell ref="Y64:AA65"/>
    <mergeCell ref="AB64:AC65"/>
    <mergeCell ref="AD64:AI65"/>
    <mergeCell ref="K66:L66"/>
    <mergeCell ref="M66:O66"/>
    <mergeCell ref="P66:R67"/>
    <mergeCell ref="S66:U67"/>
    <mergeCell ref="K67:L67"/>
    <mergeCell ref="M67:O67"/>
    <mergeCell ref="V66:X67"/>
    <mergeCell ref="Y66:AA67"/>
    <mergeCell ref="AB66:AC67"/>
    <mergeCell ref="AD66:AI67"/>
    <mergeCell ref="K68:L68"/>
    <mergeCell ref="M68:O68"/>
    <mergeCell ref="P68:R68"/>
    <mergeCell ref="S68:U68"/>
    <mergeCell ref="V68:X68"/>
    <mergeCell ref="Y68:AA68"/>
    <mergeCell ref="AB68:AC68"/>
    <mergeCell ref="AD68:AI68"/>
    <mergeCell ref="K69:L69"/>
    <mergeCell ref="M69:O69"/>
    <mergeCell ref="P69:R70"/>
    <mergeCell ref="S69:U70"/>
    <mergeCell ref="K70:L70"/>
    <mergeCell ref="M70:O70"/>
    <mergeCell ref="V69:X70"/>
    <mergeCell ref="Y69:AA70"/>
    <mergeCell ref="AB69:AC70"/>
    <mergeCell ref="AD69:AI70"/>
    <mergeCell ref="K71:L71"/>
    <mergeCell ref="M71:O71"/>
    <mergeCell ref="P71:R72"/>
    <mergeCell ref="S71:U72"/>
    <mergeCell ref="K72:L72"/>
    <mergeCell ref="M72:O72"/>
    <mergeCell ref="V71:X72"/>
    <mergeCell ref="Y71:AA72"/>
    <mergeCell ref="AB71:AC72"/>
    <mergeCell ref="AD71:AI72"/>
    <mergeCell ref="K73:L73"/>
    <mergeCell ref="M73:O73"/>
    <mergeCell ref="P73:R73"/>
    <mergeCell ref="S73:U73"/>
    <mergeCell ref="V73:X73"/>
    <mergeCell ref="Y73:AA73"/>
    <mergeCell ref="AB73:AC73"/>
    <mergeCell ref="AD73:AI73"/>
    <mergeCell ref="K74:L74"/>
    <mergeCell ref="M74:O74"/>
    <mergeCell ref="P74:R75"/>
    <mergeCell ref="S74:U75"/>
    <mergeCell ref="K75:L75"/>
    <mergeCell ref="M75:O75"/>
    <mergeCell ref="V74:X75"/>
    <mergeCell ref="Y74:AA75"/>
    <mergeCell ref="AB74:AC75"/>
    <mergeCell ref="AD74:AI75"/>
    <mergeCell ref="K76:L76"/>
    <mergeCell ref="M76:O76"/>
    <mergeCell ref="P76:R76"/>
    <mergeCell ref="S76:U76"/>
    <mergeCell ref="V76:X76"/>
    <mergeCell ref="Y76:AA76"/>
    <mergeCell ref="AB76:AC76"/>
    <mergeCell ref="AD76:AI76"/>
    <mergeCell ref="M79:O79"/>
    <mergeCell ref="P79:R80"/>
    <mergeCell ref="S79:U80"/>
    <mergeCell ref="K80:L80"/>
    <mergeCell ref="M80:O80"/>
    <mergeCell ref="AD79:AI80"/>
    <mergeCell ref="K81:L81"/>
    <mergeCell ref="M81:O81"/>
    <mergeCell ref="P81:R81"/>
    <mergeCell ref="S81:U81"/>
    <mergeCell ref="V81:X81"/>
    <mergeCell ref="Y81:AA81"/>
    <mergeCell ref="AB81:AC81"/>
    <mergeCell ref="AD81:AI81"/>
    <mergeCell ref="K79:L79"/>
    <mergeCell ref="K82:L82"/>
    <mergeCell ref="M82:O82"/>
    <mergeCell ref="P82:R83"/>
    <mergeCell ref="S82:U83"/>
    <mergeCell ref="K83:L83"/>
    <mergeCell ref="M83:O83"/>
    <mergeCell ref="V82:X83"/>
    <mergeCell ref="Y82:AA83"/>
    <mergeCell ref="AB82:AC83"/>
    <mergeCell ref="AD82:AI83"/>
    <mergeCell ref="M90:O90"/>
    <mergeCell ref="P91:R92"/>
    <mergeCell ref="S91:U92"/>
    <mergeCell ref="M88:O88"/>
    <mergeCell ref="M91:O91"/>
    <mergeCell ref="M89:O89"/>
    <mergeCell ref="P89:R90"/>
    <mergeCell ref="S89:U90"/>
    <mergeCell ref="S87:U88"/>
    <mergeCell ref="Y91:AA92"/>
    <mergeCell ref="AB91:AC92"/>
    <mergeCell ref="AD91:AI92"/>
    <mergeCell ref="K92:L92"/>
    <mergeCell ref="K91:L91"/>
    <mergeCell ref="V91:X92"/>
    <mergeCell ref="Y93:AA94"/>
    <mergeCell ref="AB93:AC94"/>
    <mergeCell ref="AD93:AI94"/>
    <mergeCell ref="K94:L94"/>
    <mergeCell ref="M94:O94"/>
    <mergeCell ref="M93:O93"/>
    <mergeCell ref="P93:R94"/>
    <mergeCell ref="S93:U94"/>
    <mergeCell ref="V93:X94"/>
    <mergeCell ref="AD99:AI100"/>
    <mergeCell ref="K100:L100"/>
    <mergeCell ref="J104:L104"/>
    <mergeCell ref="P104:R104"/>
    <mergeCell ref="S104:U104"/>
    <mergeCell ref="V104:X104"/>
    <mergeCell ref="Y104:AA104"/>
    <mergeCell ref="AB104:AC104"/>
    <mergeCell ref="AD104:AI104"/>
    <mergeCell ref="P99:R100"/>
    <mergeCell ref="V105:X105"/>
    <mergeCell ref="Y105:AA105"/>
    <mergeCell ref="AB99:AC100"/>
    <mergeCell ref="S99:U100"/>
    <mergeCell ref="V99:X100"/>
    <mergeCell ref="Y99:AA100"/>
    <mergeCell ref="Y102:AA102"/>
    <mergeCell ref="AB102:AC102"/>
    <mergeCell ref="AB105:AC105"/>
    <mergeCell ref="AD105:AI105"/>
    <mergeCell ref="J106:L106"/>
    <mergeCell ref="P106:R106"/>
    <mergeCell ref="S106:U106"/>
    <mergeCell ref="V106:X106"/>
    <mergeCell ref="Y106:AA106"/>
    <mergeCell ref="AB106:AC106"/>
    <mergeCell ref="AD106:AI106"/>
    <mergeCell ref="P105:R105"/>
    <mergeCell ref="S105:U105"/>
    <mergeCell ref="V108:X108"/>
    <mergeCell ref="Y108:AA108"/>
    <mergeCell ref="P110:R110"/>
    <mergeCell ref="S110:U110"/>
    <mergeCell ref="V110:X110"/>
    <mergeCell ref="Y110:AA110"/>
    <mergeCell ref="AB117:AC119"/>
    <mergeCell ref="K118:L118"/>
    <mergeCell ref="M118:O118"/>
    <mergeCell ref="Y118:AA118"/>
    <mergeCell ref="K119:L119"/>
    <mergeCell ref="M119:O119"/>
    <mergeCell ref="Y119:AA119"/>
    <mergeCell ref="M117:O117"/>
    <mergeCell ref="K117:L117"/>
    <mergeCell ref="P117:R119"/>
    <mergeCell ref="P120:R122"/>
    <mergeCell ref="S120:U122"/>
    <mergeCell ref="V117:X119"/>
    <mergeCell ref="V120:X122"/>
    <mergeCell ref="Y120:AA120"/>
    <mergeCell ref="AB120:AC122"/>
    <mergeCell ref="K121:L121"/>
    <mergeCell ref="M121:O121"/>
    <mergeCell ref="Y121:AA121"/>
    <mergeCell ref="K122:L122"/>
    <mergeCell ref="M122:O122"/>
    <mergeCell ref="Y122:AA122"/>
    <mergeCell ref="K120:L120"/>
    <mergeCell ref="M120:O120"/>
    <mergeCell ref="Q126:T126"/>
    <mergeCell ref="U126:X126"/>
    <mergeCell ref="Y126:AB126"/>
    <mergeCell ref="AC126:AF126"/>
    <mergeCell ref="AC127:AF127"/>
    <mergeCell ref="M128:P128"/>
    <mergeCell ref="Q128:T128"/>
    <mergeCell ref="U128:X128"/>
    <mergeCell ref="Y128:AB128"/>
    <mergeCell ref="AC128:AF128"/>
    <mergeCell ref="M127:P127"/>
    <mergeCell ref="Q127:T127"/>
    <mergeCell ref="U127:X127"/>
    <mergeCell ref="Y127:AB127"/>
  </mergeCells>
  <printOptions horizontalCentered="1"/>
  <pageMargins left="0" right="0" top="0.3937007874015748" bottom="0.3937007874015748" header="0" footer="0.07874015748031496"/>
  <pageSetup horizontalDpi="600" verticalDpi="600" orientation="portrait" paperSize="9" scale="80" r:id="rId2"/>
  <headerFooter alignWithMargins="0">
    <oddFooter>&amp;LООО "РВС-Техно М", г. Москва, Сигнальный пр-д, д. 19,(495) 971-25-38, 542-34-94&amp;R17.02.2010
 Страница &amp;P</oddFooter>
  </headerFooter>
  <rowBreaks count="1" manualBreakCount="1">
    <brk id="7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1"/>
  <sheetViews>
    <sheetView zoomScale="85" zoomScaleNormal="85" zoomScaleSheetLayoutView="85" workbookViewId="0" topLeftCell="A1">
      <selection activeCell="T12" sqref="T12"/>
    </sheetView>
  </sheetViews>
  <sheetFormatPr defaultColWidth="9.00390625" defaultRowHeight="12.75"/>
  <cols>
    <col min="1" max="1" width="2.75390625" style="176" customWidth="1"/>
    <col min="2" max="2" width="9.00390625" style="176" customWidth="1"/>
    <col min="3" max="8" width="2.75390625" style="177" customWidth="1"/>
    <col min="9" max="11" width="2.75390625" style="176" customWidth="1"/>
    <col min="12" max="18" width="2.75390625" style="177" customWidth="1"/>
    <col min="19" max="21" width="2.75390625" style="178" customWidth="1"/>
    <col min="22" max="30" width="2.75390625" style="177" customWidth="1"/>
    <col min="31" max="31" width="2.875" style="177" customWidth="1"/>
    <col min="32" max="39" width="2.75390625" style="177" customWidth="1"/>
    <col min="40" max="40" width="2.75390625" style="180" customWidth="1"/>
    <col min="41" max="41" width="11.75390625" style="181" customWidth="1"/>
    <col min="42" max="16384" width="9.125" style="181" customWidth="1"/>
  </cols>
  <sheetData>
    <row r="1" spans="36:40" ht="12" customHeight="1">
      <c r="AJ1" s="745">
        <v>40205</v>
      </c>
      <c r="AK1" s="745"/>
      <c r="AL1" s="745"/>
      <c r="AM1" s="745"/>
      <c r="AN1" s="745"/>
    </row>
    <row r="2" ht="21.75" customHeight="1">
      <c r="N2" s="179" t="s">
        <v>926</v>
      </c>
    </row>
    <row r="3" ht="8.25" customHeight="1">
      <c r="N3" s="179"/>
    </row>
    <row r="4" ht="17.25" customHeight="1">
      <c r="N4" s="179" t="s">
        <v>928</v>
      </c>
    </row>
    <row r="5" ht="11.25" customHeight="1">
      <c r="M5" s="181"/>
    </row>
    <row r="6" spans="20:40" ht="18">
      <c r="T6" s="182" t="s">
        <v>1732</v>
      </c>
      <c r="AH6" s="181"/>
      <c r="AI6" s="181"/>
      <c r="AJ6" s="181"/>
      <c r="AK6" s="181"/>
      <c r="AL6" s="181"/>
      <c r="AM6" s="181"/>
      <c r="AN6" s="181"/>
    </row>
    <row r="7" ht="20.25">
      <c r="T7" s="183" t="s">
        <v>452</v>
      </c>
    </row>
    <row r="8" spans="18:27" ht="20.25">
      <c r="R8" s="183"/>
      <c r="S8" s="183"/>
      <c r="T8" s="183" t="s">
        <v>875</v>
      </c>
      <c r="U8" s="183"/>
      <c r="V8" s="183"/>
      <c r="W8" s="181"/>
      <c r="X8" s="183"/>
      <c r="Y8" s="183"/>
      <c r="Z8" s="183"/>
      <c r="AA8" s="183"/>
    </row>
    <row r="9" spans="13:20" ht="3.75" customHeight="1">
      <c r="M9" s="184"/>
      <c r="R9" s="181"/>
      <c r="S9" s="181"/>
      <c r="T9" s="181"/>
    </row>
    <row r="10" spans="9:40" ht="17.25" customHeight="1">
      <c r="I10" s="181"/>
      <c r="S10" s="181"/>
      <c r="T10" s="185" t="s">
        <v>600</v>
      </c>
      <c r="AH10" s="181"/>
      <c r="AI10" s="181"/>
      <c r="AJ10" s="181"/>
      <c r="AK10" s="181"/>
      <c r="AL10" s="181"/>
      <c r="AM10" s="181"/>
      <c r="AN10" s="181"/>
    </row>
    <row r="11" spans="9:40" ht="17.25" customHeight="1">
      <c r="I11" s="181"/>
      <c r="S11" s="181"/>
      <c r="T11" s="185" t="s">
        <v>458</v>
      </c>
      <c r="AH11" s="181"/>
      <c r="AI11" s="181"/>
      <c r="AJ11" s="181"/>
      <c r="AK11" s="181"/>
      <c r="AL11" s="181"/>
      <c r="AM11" s="181"/>
      <c r="AN11" s="181"/>
    </row>
    <row r="12" spans="1:20" ht="15.75" customHeight="1">
      <c r="A12" s="321"/>
      <c r="B12" s="181"/>
      <c r="C12" s="186"/>
      <c r="D12" s="186"/>
      <c r="E12" s="186"/>
      <c r="F12" s="186"/>
      <c r="G12" s="186"/>
      <c r="I12" s="187"/>
      <c r="S12" s="181"/>
      <c r="T12" s="43" t="s">
        <v>450</v>
      </c>
    </row>
    <row r="13" spans="1:19" ht="9" customHeight="1" thickBot="1">
      <c r="A13" s="321"/>
      <c r="B13" s="181"/>
      <c r="C13" s="186"/>
      <c r="D13" s="186"/>
      <c r="E13" s="186"/>
      <c r="F13" s="186"/>
      <c r="G13" s="186"/>
      <c r="I13" s="187"/>
      <c r="S13" s="188"/>
    </row>
    <row r="14" spans="1:41" s="319" customFormat="1" ht="24.75" customHeight="1" thickBot="1">
      <c r="A14" s="189"/>
      <c r="B14" s="189" t="s">
        <v>1350</v>
      </c>
      <c r="C14" s="190" t="s">
        <v>1260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2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322"/>
    </row>
    <row r="15" spans="1:41" s="319" customFormat="1" ht="4.5" customHeight="1">
      <c r="A15" s="279"/>
      <c r="B15" s="279"/>
      <c r="C15" s="280"/>
      <c r="D15" s="281"/>
      <c r="E15" s="281"/>
      <c r="F15" s="281"/>
      <c r="G15" s="281"/>
      <c r="H15" s="281"/>
      <c r="I15" s="281"/>
      <c r="J15" s="281"/>
      <c r="K15" s="281"/>
      <c r="L15" s="281"/>
      <c r="M15" s="282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332"/>
    </row>
    <row r="16" spans="1:41" s="289" customFormat="1" ht="15" customHeight="1">
      <c r="A16" s="368"/>
      <c r="B16" s="194" t="s">
        <v>178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5"/>
      <c r="AB16" s="195"/>
      <c r="AC16" s="195"/>
      <c r="AD16" s="195"/>
      <c r="AE16" s="195"/>
      <c r="AF16" s="195"/>
      <c r="AG16" s="287"/>
      <c r="AH16" s="287"/>
      <c r="AI16" s="287"/>
      <c r="AJ16" s="287"/>
      <c r="AK16" s="288"/>
      <c r="AL16" s="571"/>
      <c r="AM16" s="571"/>
      <c r="AN16" s="571"/>
      <c r="AO16" s="286"/>
    </row>
    <row r="17" spans="1:41" ht="12" customHeight="1">
      <c r="A17" s="359"/>
      <c r="B17" s="675" t="s">
        <v>1596</v>
      </c>
      <c r="C17" s="711" t="s">
        <v>1597</v>
      </c>
      <c r="D17" s="712"/>
      <c r="E17" s="712"/>
      <c r="F17" s="712"/>
      <c r="G17" s="712"/>
      <c r="H17" s="712"/>
      <c r="I17" s="712"/>
      <c r="J17" s="713"/>
      <c r="K17" s="711" t="s">
        <v>1485</v>
      </c>
      <c r="L17" s="712"/>
      <c r="M17" s="712"/>
      <c r="N17" s="712"/>
      <c r="O17" s="713"/>
      <c r="P17" s="711" t="s">
        <v>1486</v>
      </c>
      <c r="Q17" s="712"/>
      <c r="R17" s="712"/>
      <c r="S17" s="712"/>
      <c r="T17" s="713"/>
      <c r="U17" s="711" t="s">
        <v>1453</v>
      </c>
      <c r="V17" s="712"/>
      <c r="W17" s="713"/>
      <c r="X17" s="711" t="s">
        <v>1455</v>
      </c>
      <c r="Y17" s="712"/>
      <c r="Z17" s="712"/>
      <c r="AA17" s="712"/>
      <c r="AB17" s="713"/>
      <c r="AC17" s="711" t="s">
        <v>1577</v>
      </c>
      <c r="AD17" s="712"/>
      <c r="AE17" s="712"/>
      <c r="AF17" s="712"/>
      <c r="AG17" s="712"/>
      <c r="AH17" s="712"/>
      <c r="AI17" s="712"/>
      <c r="AJ17" s="712"/>
      <c r="AK17" s="712"/>
      <c r="AL17" s="712"/>
      <c r="AM17" s="712"/>
      <c r="AN17" s="713"/>
      <c r="AO17" s="713" t="s">
        <v>1578</v>
      </c>
    </row>
    <row r="18" spans="1:41" ht="12" customHeight="1">
      <c r="A18" s="360"/>
      <c r="B18" s="676"/>
      <c r="C18" s="714"/>
      <c r="D18" s="700"/>
      <c r="E18" s="700"/>
      <c r="F18" s="700"/>
      <c r="G18" s="700"/>
      <c r="H18" s="700"/>
      <c r="I18" s="700"/>
      <c r="J18" s="701"/>
      <c r="K18" s="714" t="s">
        <v>1454</v>
      </c>
      <c r="L18" s="700"/>
      <c r="M18" s="700"/>
      <c r="N18" s="700"/>
      <c r="O18" s="701"/>
      <c r="P18" s="714" t="s">
        <v>1556</v>
      </c>
      <c r="Q18" s="700"/>
      <c r="R18" s="700"/>
      <c r="S18" s="700"/>
      <c r="T18" s="701"/>
      <c r="U18" s="714" t="s">
        <v>1245</v>
      </c>
      <c r="V18" s="700"/>
      <c r="W18" s="701"/>
      <c r="X18" s="714" t="s">
        <v>1303</v>
      </c>
      <c r="Y18" s="700"/>
      <c r="Z18" s="700"/>
      <c r="AA18" s="700"/>
      <c r="AB18" s="701"/>
      <c r="AC18" s="714"/>
      <c r="AD18" s="700"/>
      <c r="AE18" s="700"/>
      <c r="AF18" s="700"/>
      <c r="AG18" s="700"/>
      <c r="AH18" s="700"/>
      <c r="AI18" s="700"/>
      <c r="AJ18" s="700"/>
      <c r="AK18" s="700"/>
      <c r="AL18" s="700"/>
      <c r="AM18" s="700"/>
      <c r="AN18" s="701"/>
      <c r="AO18" s="701"/>
    </row>
    <row r="19" spans="1:41" ht="12" customHeight="1">
      <c r="A19" s="200"/>
      <c r="B19" s="206" t="s">
        <v>1690</v>
      </c>
      <c r="C19" s="197" t="s">
        <v>1691</v>
      </c>
      <c r="D19" s="198"/>
      <c r="E19" s="198"/>
      <c r="F19" s="198"/>
      <c r="G19" s="198"/>
      <c r="H19" s="198"/>
      <c r="I19" s="198"/>
      <c r="J19" s="199"/>
      <c r="K19" s="717" t="s">
        <v>1362</v>
      </c>
      <c r="L19" s="709"/>
      <c r="M19" s="709"/>
      <c r="N19" s="709"/>
      <c r="O19" s="718"/>
      <c r="P19" s="717" t="s">
        <v>1693</v>
      </c>
      <c r="Q19" s="709"/>
      <c r="R19" s="709"/>
      <c r="S19" s="709"/>
      <c r="T19" s="718"/>
      <c r="U19" s="717"/>
      <c r="V19" s="709"/>
      <c r="W19" s="718"/>
      <c r="X19" s="717"/>
      <c r="Y19" s="709"/>
      <c r="Z19" s="709"/>
      <c r="AA19" s="709"/>
      <c r="AB19" s="718"/>
      <c r="AC19" s="196" t="s">
        <v>1692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333">
        <v>662</v>
      </c>
    </row>
    <row r="20" spans="1:41" ht="12" customHeight="1">
      <c r="A20" s="200"/>
      <c r="B20" s="206" t="s">
        <v>1618</v>
      </c>
      <c r="C20" s="197" t="s">
        <v>1558</v>
      </c>
      <c r="D20" s="198"/>
      <c r="E20" s="198"/>
      <c r="F20" s="198"/>
      <c r="G20" s="198"/>
      <c r="H20" s="198"/>
      <c r="I20" s="198"/>
      <c r="J20" s="199"/>
      <c r="K20" s="696" t="s">
        <v>1643</v>
      </c>
      <c r="L20" s="697"/>
      <c r="M20" s="697"/>
      <c r="N20" s="697"/>
      <c r="O20" s="698"/>
      <c r="P20" s="696" t="s">
        <v>1644</v>
      </c>
      <c r="Q20" s="697"/>
      <c r="R20" s="697"/>
      <c r="S20" s="697"/>
      <c r="T20" s="698"/>
      <c r="U20" s="696">
        <v>0.6</v>
      </c>
      <c r="V20" s="697"/>
      <c r="W20" s="698"/>
      <c r="X20" s="696" t="s">
        <v>1641</v>
      </c>
      <c r="Y20" s="697"/>
      <c r="Z20" s="697"/>
      <c r="AA20" s="697"/>
      <c r="AB20" s="698"/>
      <c r="AC20" s="196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333">
        <v>746</v>
      </c>
    </row>
    <row r="21" spans="1:41" ht="12" customHeight="1">
      <c r="A21" s="200"/>
      <c r="B21" s="206" t="s">
        <v>1619</v>
      </c>
      <c r="C21" s="197" t="s">
        <v>1289</v>
      </c>
      <c r="D21" s="198"/>
      <c r="E21" s="198"/>
      <c r="F21" s="198"/>
      <c r="G21" s="198"/>
      <c r="H21" s="198"/>
      <c r="I21" s="198"/>
      <c r="J21" s="199"/>
      <c r="K21" s="717" t="s">
        <v>1645</v>
      </c>
      <c r="L21" s="709"/>
      <c r="M21" s="709"/>
      <c r="N21" s="709"/>
      <c r="O21" s="718"/>
      <c r="P21" s="717" t="s">
        <v>1646</v>
      </c>
      <c r="Q21" s="709"/>
      <c r="R21" s="709"/>
      <c r="S21" s="709"/>
      <c r="T21" s="718"/>
      <c r="U21" s="717">
        <v>0.6</v>
      </c>
      <c r="V21" s="709"/>
      <c r="W21" s="718"/>
      <c r="X21" s="717" t="s">
        <v>1639</v>
      </c>
      <c r="Y21" s="709"/>
      <c r="Z21" s="709"/>
      <c r="AA21" s="709"/>
      <c r="AB21" s="718"/>
      <c r="AC21" s="196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333">
        <v>787</v>
      </c>
    </row>
    <row r="22" spans="1:41" ht="12" customHeight="1">
      <c r="A22" s="235"/>
      <c r="B22" s="206"/>
      <c r="C22" s="197" t="s">
        <v>2067</v>
      </c>
      <c r="D22" s="198"/>
      <c r="E22" s="198"/>
      <c r="F22" s="198"/>
      <c r="G22" s="198"/>
      <c r="H22" s="198"/>
      <c r="I22" s="198"/>
      <c r="J22" s="199"/>
      <c r="K22" s="717" t="s">
        <v>2074</v>
      </c>
      <c r="L22" s="709"/>
      <c r="M22" s="709"/>
      <c r="N22" s="709"/>
      <c r="O22" s="718"/>
      <c r="P22" s="717" t="s">
        <v>181</v>
      </c>
      <c r="Q22" s="709"/>
      <c r="R22" s="709"/>
      <c r="S22" s="709"/>
      <c r="T22" s="718"/>
      <c r="U22" s="717">
        <v>0.45</v>
      </c>
      <c r="V22" s="709"/>
      <c r="W22" s="718"/>
      <c r="X22" s="717">
        <v>425</v>
      </c>
      <c r="Y22" s="709"/>
      <c r="Z22" s="709"/>
      <c r="AA22" s="709"/>
      <c r="AB22" s="718"/>
      <c r="AC22" s="196" t="s">
        <v>183</v>
      </c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333">
        <v>820</v>
      </c>
    </row>
    <row r="23" spans="1:41" ht="12" customHeight="1">
      <c r="A23" s="235"/>
      <c r="B23" s="206"/>
      <c r="C23" s="197" t="s">
        <v>2067</v>
      </c>
      <c r="D23" s="198"/>
      <c r="E23" s="198"/>
      <c r="F23" s="198"/>
      <c r="G23" s="198"/>
      <c r="H23" s="198"/>
      <c r="I23" s="198"/>
      <c r="J23" s="199"/>
      <c r="K23" s="717" t="s">
        <v>2074</v>
      </c>
      <c r="L23" s="709"/>
      <c r="M23" s="709"/>
      <c r="N23" s="709"/>
      <c r="O23" s="718"/>
      <c r="P23" s="717" t="s">
        <v>181</v>
      </c>
      <c r="Q23" s="709"/>
      <c r="R23" s="709"/>
      <c r="S23" s="709"/>
      <c r="T23" s="718"/>
      <c r="U23" s="717">
        <v>0.45</v>
      </c>
      <c r="V23" s="709"/>
      <c r="W23" s="718"/>
      <c r="X23" s="717">
        <v>425</v>
      </c>
      <c r="Y23" s="709"/>
      <c r="Z23" s="709"/>
      <c r="AA23" s="709"/>
      <c r="AB23" s="718"/>
      <c r="AC23" s="196" t="s">
        <v>184</v>
      </c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333">
        <v>820</v>
      </c>
    </row>
    <row r="24" spans="1:41" ht="12" customHeight="1">
      <c r="A24" s="235"/>
      <c r="B24" s="206"/>
      <c r="C24" s="197" t="s">
        <v>2069</v>
      </c>
      <c r="D24" s="198"/>
      <c r="E24" s="198"/>
      <c r="F24" s="198"/>
      <c r="G24" s="198"/>
      <c r="H24" s="198"/>
      <c r="I24" s="198"/>
      <c r="J24" s="199"/>
      <c r="K24" s="717"/>
      <c r="L24" s="709"/>
      <c r="M24" s="709"/>
      <c r="N24" s="709"/>
      <c r="O24" s="718"/>
      <c r="P24" s="717">
        <v>5</v>
      </c>
      <c r="Q24" s="709"/>
      <c r="R24" s="709"/>
      <c r="S24" s="709"/>
      <c r="T24" s="718"/>
      <c r="U24" s="717">
        <v>0.55</v>
      </c>
      <c r="V24" s="709"/>
      <c r="W24" s="718"/>
      <c r="X24" s="717">
        <v>540</v>
      </c>
      <c r="Y24" s="709"/>
      <c r="Z24" s="709"/>
      <c r="AA24" s="709"/>
      <c r="AB24" s="718"/>
      <c r="AC24" s="196" t="s">
        <v>2068</v>
      </c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333">
        <v>900</v>
      </c>
    </row>
    <row r="25" spans="1:41" ht="12" customHeight="1">
      <c r="A25" s="235"/>
      <c r="B25" s="206"/>
      <c r="C25" s="197" t="s">
        <v>2070</v>
      </c>
      <c r="D25" s="198"/>
      <c r="E25" s="198"/>
      <c r="F25" s="198"/>
      <c r="G25" s="198"/>
      <c r="H25" s="198"/>
      <c r="I25" s="198"/>
      <c r="J25" s="199"/>
      <c r="K25" s="717" t="s">
        <v>2063</v>
      </c>
      <c r="L25" s="709"/>
      <c r="M25" s="709"/>
      <c r="N25" s="709"/>
      <c r="O25" s="718"/>
      <c r="P25" s="717" t="s">
        <v>2059</v>
      </c>
      <c r="Q25" s="709"/>
      <c r="R25" s="709"/>
      <c r="S25" s="709"/>
      <c r="T25" s="718"/>
      <c r="U25" s="717">
        <v>0.6</v>
      </c>
      <c r="V25" s="709"/>
      <c r="W25" s="718"/>
      <c r="X25" s="717" t="s">
        <v>2064</v>
      </c>
      <c r="Y25" s="709"/>
      <c r="Z25" s="709"/>
      <c r="AA25" s="709"/>
      <c r="AB25" s="718"/>
      <c r="AC25" s="196" t="s">
        <v>183</v>
      </c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333">
        <v>600</v>
      </c>
    </row>
    <row r="26" spans="1:41" ht="12" customHeight="1">
      <c r="A26" s="235"/>
      <c r="B26" s="206"/>
      <c r="C26" s="197" t="s">
        <v>2071</v>
      </c>
      <c r="D26" s="198"/>
      <c r="E26" s="198"/>
      <c r="F26" s="198"/>
      <c r="G26" s="198"/>
      <c r="H26" s="198"/>
      <c r="I26" s="198"/>
      <c r="J26" s="199"/>
      <c r="K26" s="717" t="s">
        <v>2072</v>
      </c>
      <c r="L26" s="709"/>
      <c r="M26" s="709"/>
      <c r="N26" s="709"/>
      <c r="O26" s="718"/>
      <c r="P26" s="717"/>
      <c r="Q26" s="709"/>
      <c r="R26" s="709"/>
      <c r="S26" s="709"/>
      <c r="T26" s="718"/>
      <c r="U26" s="717">
        <v>1.1</v>
      </c>
      <c r="V26" s="709"/>
      <c r="W26" s="718"/>
      <c r="X26" s="717" t="s">
        <v>2066</v>
      </c>
      <c r="Y26" s="709"/>
      <c r="Z26" s="709"/>
      <c r="AA26" s="709"/>
      <c r="AB26" s="718"/>
      <c r="AC26" s="196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333">
        <v>952</v>
      </c>
    </row>
    <row r="27" spans="1:41" s="289" customFormat="1" ht="15" customHeight="1">
      <c r="A27" s="368"/>
      <c r="B27" s="194" t="s">
        <v>177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572"/>
      <c r="AB27" s="572"/>
      <c r="AC27" s="572"/>
      <c r="AD27" s="572"/>
      <c r="AE27" s="572"/>
      <c r="AF27" s="572"/>
      <c r="AG27" s="311"/>
      <c r="AH27" s="311"/>
      <c r="AI27" s="311"/>
      <c r="AJ27" s="311"/>
      <c r="AK27" s="573"/>
      <c r="AO27" s="286"/>
    </row>
    <row r="28" spans="1:41" ht="12" customHeight="1">
      <c r="A28" s="359"/>
      <c r="B28" s="675" t="s">
        <v>1596</v>
      </c>
      <c r="C28" s="711" t="s">
        <v>1597</v>
      </c>
      <c r="D28" s="712"/>
      <c r="E28" s="712"/>
      <c r="F28" s="712"/>
      <c r="G28" s="712"/>
      <c r="H28" s="712"/>
      <c r="I28" s="712"/>
      <c r="J28" s="713"/>
      <c r="K28" s="711" t="s">
        <v>1485</v>
      </c>
      <c r="L28" s="712"/>
      <c r="M28" s="712"/>
      <c r="N28" s="712"/>
      <c r="O28" s="713"/>
      <c r="P28" s="711" t="s">
        <v>1486</v>
      </c>
      <c r="Q28" s="712"/>
      <c r="R28" s="712"/>
      <c r="S28" s="712"/>
      <c r="T28" s="713"/>
      <c r="U28" s="711" t="s">
        <v>1453</v>
      </c>
      <c r="V28" s="712"/>
      <c r="W28" s="713"/>
      <c r="X28" s="711" t="s">
        <v>1455</v>
      </c>
      <c r="Y28" s="712"/>
      <c r="Z28" s="712"/>
      <c r="AA28" s="712"/>
      <c r="AB28" s="713"/>
      <c r="AC28" s="711" t="s">
        <v>1577</v>
      </c>
      <c r="AD28" s="712"/>
      <c r="AE28" s="712"/>
      <c r="AF28" s="712"/>
      <c r="AG28" s="712"/>
      <c r="AH28" s="712"/>
      <c r="AI28" s="712"/>
      <c r="AJ28" s="712"/>
      <c r="AK28" s="712"/>
      <c r="AL28" s="712"/>
      <c r="AM28" s="712"/>
      <c r="AN28" s="713"/>
      <c r="AO28" s="713" t="s">
        <v>1578</v>
      </c>
    </row>
    <row r="29" spans="1:41" ht="12" customHeight="1">
      <c r="A29" s="360"/>
      <c r="B29" s="676"/>
      <c r="C29" s="714"/>
      <c r="D29" s="700"/>
      <c r="E29" s="700"/>
      <c r="F29" s="700"/>
      <c r="G29" s="700"/>
      <c r="H29" s="700"/>
      <c r="I29" s="700"/>
      <c r="J29" s="701"/>
      <c r="K29" s="714" t="s">
        <v>1454</v>
      </c>
      <c r="L29" s="700"/>
      <c r="M29" s="700"/>
      <c r="N29" s="700"/>
      <c r="O29" s="701"/>
      <c r="P29" s="714" t="s">
        <v>1556</v>
      </c>
      <c r="Q29" s="700"/>
      <c r="R29" s="700"/>
      <c r="S29" s="700"/>
      <c r="T29" s="701"/>
      <c r="U29" s="714" t="s">
        <v>1245</v>
      </c>
      <c r="V29" s="700"/>
      <c r="W29" s="701"/>
      <c r="X29" s="714" t="s">
        <v>1303</v>
      </c>
      <c r="Y29" s="700"/>
      <c r="Z29" s="700"/>
      <c r="AA29" s="700"/>
      <c r="AB29" s="701"/>
      <c r="AC29" s="714"/>
      <c r="AD29" s="700"/>
      <c r="AE29" s="700"/>
      <c r="AF29" s="700"/>
      <c r="AG29" s="700"/>
      <c r="AH29" s="700"/>
      <c r="AI29" s="700"/>
      <c r="AJ29" s="700"/>
      <c r="AK29" s="700"/>
      <c r="AL29" s="700"/>
      <c r="AM29" s="700"/>
      <c r="AN29" s="701"/>
      <c r="AO29" s="701"/>
    </row>
    <row r="30" spans="1:41" ht="12" customHeight="1">
      <c r="A30" s="369"/>
      <c r="B30" s="233" t="s">
        <v>1686</v>
      </c>
      <c r="C30" s="197" t="s">
        <v>1688</v>
      </c>
      <c r="D30" s="223"/>
      <c r="E30" s="223"/>
      <c r="F30" s="223"/>
      <c r="G30" s="223"/>
      <c r="H30" s="223"/>
      <c r="I30" s="223"/>
      <c r="J30" s="224"/>
      <c r="K30" s="703" t="s">
        <v>1362</v>
      </c>
      <c r="L30" s="704"/>
      <c r="M30" s="704"/>
      <c r="N30" s="704"/>
      <c r="O30" s="705"/>
      <c r="P30" s="703" t="s">
        <v>1363</v>
      </c>
      <c r="Q30" s="704"/>
      <c r="R30" s="704"/>
      <c r="S30" s="704"/>
      <c r="T30" s="705"/>
      <c r="U30" s="703"/>
      <c r="V30" s="704"/>
      <c r="W30" s="705"/>
      <c r="X30" s="703"/>
      <c r="Y30" s="704"/>
      <c r="Z30" s="704"/>
      <c r="AA30" s="704"/>
      <c r="AB30" s="705"/>
      <c r="AC30" s="196" t="s">
        <v>1692</v>
      </c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333">
        <v>683</v>
      </c>
    </row>
    <row r="31" spans="1:41" ht="12" customHeight="1">
      <c r="A31" s="369"/>
      <c r="B31" s="233" t="s">
        <v>1687</v>
      </c>
      <c r="C31" s="197" t="s">
        <v>1689</v>
      </c>
      <c r="D31" s="223"/>
      <c r="E31" s="223"/>
      <c r="F31" s="223"/>
      <c r="G31" s="223"/>
      <c r="H31" s="223"/>
      <c r="I31" s="223"/>
      <c r="J31" s="224"/>
      <c r="K31" s="703" t="s">
        <v>1362</v>
      </c>
      <c r="L31" s="704"/>
      <c r="M31" s="704"/>
      <c r="N31" s="704"/>
      <c r="O31" s="705"/>
      <c r="P31" s="703" t="s">
        <v>1557</v>
      </c>
      <c r="Q31" s="704"/>
      <c r="R31" s="704"/>
      <c r="S31" s="704"/>
      <c r="T31" s="705"/>
      <c r="U31" s="703"/>
      <c r="V31" s="704"/>
      <c r="W31" s="705"/>
      <c r="X31" s="703"/>
      <c r="Y31" s="704"/>
      <c r="Z31" s="704"/>
      <c r="AA31" s="704"/>
      <c r="AB31" s="705"/>
      <c r="AC31" s="196" t="s">
        <v>1692</v>
      </c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333">
        <v>840</v>
      </c>
    </row>
    <row r="32" spans="1:41" ht="12" customHeight="1">
      <c r="A32" s="200"/>
      <c r="B32" s="206" t="s">
        <v>1615</v>
      </c>
      <c r="C32" s="197" t="s">
        <v>1246</v>
      </c>
      <c r="D32" s="198"/>
      <c r="E32" s="198"/>
      <c r="F32" s="198"/>
      <c r="G32" s="198"/>
      <c r="H32" s="198"/>
      <c r="I32" s="198"/>
      <c r="J32" s="199"/>
      <c r="K32" s="703" t="s">
        <v>1362</v>
      </c>
      <c r="L32" s="704"/>
      <c r="M32" s="704"/>
      <c r="N32" s="704"/>
      <c r="O32" s="705"/>
      <c r="P32" s="703" t="s">
        <v>1363</v>
      </c>
      <c r="Q32" s="704"/>
      <c r="R32" s="704"/>
      <c r="S32" s="704"/>
      <c r="T32" s="705"/>
      <c r="U32" s="703">
        <v>0.6</v>
      </c>
      <c r="V32" s="704"/>
      <c r="W32" s="705"/>
      <c r="X32" s="703" t="s">
        <v>1638</v>
      </c>
      <c r="Y32" s="704"/>
      <c r="Z32" s="704"/>
      <c r="AA32" s="704"/>
      <c r="AB32" s="705"/>
      <c r="AC32" s="196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333">
        <v>746</v>
      </c>
    </row>
    <row r="33" spans="1:41" ht="12" customHeight="1">
      <c r="A33" s="200"/>
      <c r="B33" s="206" t="s">
        <v>1616</v>
      </c>
      <c r="C33" s="197" t="s">
        <v>1364</v>
      </c>
      <c r="D33" s="198"/>
      <c r="E33" s="198"/>
      <c r="F33" s="198"/>
      <c r="G33" s="198"/>
      <c r="H33" s="198"/>
      <c r="I33" s="198"/>
      <c r="J33" s="199"/>
      <c r="K33" s="717" t="s">
        <v>1642</v>
      </c>
      <c r="L33" s="709"/>
      <c r="M33" s="709"/>
      <c r="N33" s="709"/>
      <c r="O33" s="718"/>
      <c r="P33" s="717" t="s">
        <v>1366</v>
      </c>
      <c r="Q33" s="709"/>
      <c r="R33" s="709"/>
      <c r="S33" s="709"/>
      <c r="T33" s="718"/>
      <c r="U33" s="717">
        <v>0.6</v>
      </c>
      <c r="V33" s="709"/>
      <c r="W33" s="718"/>
      <c r="X33" s="717" t="s">
        <v>1639</v>
      </c>
      <c r="Y33" s="709"/>
      <c r="Z33" s="709"/>
      <c r="AA33" s="709"/>
      <c r="AB33" s="718"/>
      <c r="AC33" s="196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333">
        <v>787</v>
      </c>
    </row>
    <row r="34" spans="1:41" ht="12" customHeight="1">
      <c r="A34" s="200"/>
      <c r="B34" s="206" t="s">
        <v>1617</v>
      </c>
      <c r="C34" s="197" t="s">
        <v>1288</v>
      </c>
      <c r="D34" s="198"/>
      <c r="E34" s="198"/>
      <c r="F34" s="198"/>
      <c r="G34" s="198"/>
      <c r="H34" s="198"/>
      <c r="I34" s="198"/>
      <c r="J34" s="199"/>
      <c r="K34" s="717" t="s">
        <v>1367</v>
      </c>
      <c r="L34" s="709"/>
      <c r="M34" s="709"/>
      <c r="N34" s="709"/>
      <c r="O34" s="718"/>
      <c r="P34" s="717" t="s">
        <v>1557</v>
      </c>
      <c r="Q34" s="709"/>
      <c r="R34" s="709"/>
      <c r="S34" s="709"/>
      <c r="T34" s="718"/>
      <c r="U34" s="717">
        <v>0.55</v>
      </c>
      <c r="V34" s="709"/>
      <c r="W34" s="718"/>
      <c r="X34" s="717" t="s">
        <v>1640</v>
      </c>
      <c r="Y34" s="709"/>
      <c r="Z34" s="709"/>
      <c r="AA34" s="709"/>
      <c r="AB34" s="718"/>
      <c r="AC34" s="196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333">
        <v>1060</v>
      </c>
    </row>
    <row r="35" spans="1:41" ht="12" customHeight="1">
      <c r="A35" s="222"/>
      <c r="B35" s="196"/>
      <c r="C35" s="197" t="s">
        <v>2052</v>
      </c>
      <c r="D35" s="220"/>
      <c r="E35" s="220"/>
      <c r="F35" s="220"/>
      <c r="G35" s="220"/>
      <c r="H35" s="220"/>
      <c r="I35" s="220"/>
      <c r="J35" s="221"/>
      <c r="K35" s="717" t="s">
        <v>2054</v>
      </c>
      <c r="L35" s="709"/>
      <c r="M35" s="709"/>
      <c r="N35" s="709"/>
      <c r="O35" s="718"/>
      <c r="P35" s="703" t="s">
        <v>181</v>
      </c>
      <c r="Q35" s="704"/>
      <c r="R35" s="704"/>
      <c r="S35" s="704"/>
      <c r="T35" s="705"/>
      <c r="U35" s="717">
        <v>0.29</v>
      </c>
      <c r="V35" s="709"/>
      <c r="W35" s="718"/>
      <c r="X35" s="717">
        <v>390</v>
      </c>
      <c r="Y35" s="709"/>
      <c r="Z35" s="709"/>
      <c r="AA35" s="709"/>
      <c r="AB35" s="718"/>
      <c r="AC35" s="196" t="s">
        <v>2050</v>
      </c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333">
        <v>805</v>
      </c>
    </row>
    <row r="36" spans="1:41" ht="12" customHeight="1">
      <c r="A36" s="222"/>
      <c r="B36" s="196"/>
      <c r="C36" s="197" t="s">
        <v>2053</v>
      </c>
      <c r="D36" s="220"/>
      <c r="E36" s="220"/>
      <c r="F36" s="220"/>
      <c r="G36" s="220"/>
      <c r="H36" s="220"/>
      <c r="I36" s="220"/>
      <c r="J36" s="221"/>
      <c r="K36" s="717" t="s">
        <v>1367</v>
      </c>
      <c r="L36" s="709"/>
      <c r="M36" s="709"/>
      <c r="N36" s="709"/>
      <c r="O36" s="718"/>
      <c r="P36" s="717" t="s">
        <v>2051</v>
      </c>
      <c r="Q36" s="709"/>
      <c r="R36" s="709"/>
      <c r="S36" s="709"/>
      <c r="T36" s="718"/>
      <c r="U36" s="717">
        <v>0.4</v>
      </c>
      <c r="V36" s="709"/>
      <c r="W36" s="718"/>
      <c r="X36" s="717">
        <v>390</v>
      </c>
      <c r="Y36" s="709"/>
      <c r="Z36" s="709"/>
      <c r="AA36" s="709"/>
      <c r="AB36" s="718"/>
      <c r="AC36" s="196" t="s">
        <v>183</v>
      </c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333">
        <v>940</v>
      </c>
    </row>
    <row r="37" spans="1:41" ht="12" customHeight="1">
      <c r="A37" s="222"/>
      <c r="B37" s="196"/>
      <c r="C37" s="197" t="s">
        <v>2049</v>
      </c>
      <c r="D37" s="220"/>
      <c r="E37" s="220"/>
      <c r="F37" s="220"/>
      <c r="G37" s="220"/>
      <c r="H37" s="220"/>
      <c r="I37" s="220"/>
      <c r="J37" s="221"/>
      <c r="K37" s="717" t="s">
        <v>2054</v>
      </c>
      <c r="L37" s="709"/>
      <c r="M37" s="709"/>
      <c r="N37" s="709"/>
      <c r="O37" s="718"/>
      <c r="P37" s="703" t="s">
        <v>181</v>
      </c>
      <c r="Q37" s="704"/>
      <c r="R37" s="704"/>
      <c r="S37" s="704"/>
      <c r="T37" s="705"/>
      <c r="U37" s="717">
        <v>0.41</v>
      </c>
      <c r="V37" s="709"/>
      <c r="W37" s="718"/>
      <c r="X37" s="717">
        <v>400</v>
      </c>
      <c r="Y37" s="709"/>
      <c r="Z37" s="709"/>
      <c r="AA37" s="709"/>
      <c r="AB37" s="718"/>
      <c r="AC37" s="196" t="s">
        <v>183</v>
      </c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333">
        <v>740</v>
      </c>
    </row>
    <row r="38" spans="1:41" ht="12" customHeight="1">
      <c r="A38" s="222"/>
      <c r="B38" s="196"/>
      <c r="C38" s="197" t="s">
        <v>2049</v>
      </c>
      <c r="D38" s="220"/>
      <c r="E38" s="220"/>
      <c r="F38" s="220"/>
      <c r="G38" s="220"/>
      <c r="H38" s="220"/>
      <c r="I38" s="220"/>
      <c r="J38" s="221"/>
      <c r="K38" s="717" t="s">
        <v>1905</v>
      </c>
      <c r="L38" s="709"/>
      <c r="M38" s="709"/>
      <c r="N38" s="709"/>
      <c r="O38" s="718"/>
      <c r="P38" s="703" t="s">
        <v>182</v>
      </c>
      <c r="Q38" s="704"/>
      <c r="R38" s="704"/>
      <c r="S38" s="704"/>
      <c r="T38" s="705"/>
      <c r="U38" s="717">
        <v>0.41</v>
      </c>
      <c r="V38" s="709"/>
      <c r="W38" s="718"/>
      <c r="X38" s="717">
        <v>400</v>
      </c>
      <c r="Y38" s="709"/>
      <c r="Z38" s="709"/>
      <c r="AA38" s="709"/>
      <c r="AB38" s="718"/>
      <c r="AC38" s="196" t="s">
        <v>183</v>
      </c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333">
        <v>740</v>
      </c>
    </row>
    <row r="39" spans="1:41" ht="12" customHeight="1">
      <c r="A39" s="369"/>
      <c r="B39" s="233"/>
      <c r="C39" s="197" t="s">
        <v>2049</v>
      </c>
      <c r="D39" s="223"/>
      <c r="E39" s="223"/>
      <c r="F39" s="223"/>
      <c r="G39" s="223"/>
      <c r="H39" s="223"/>
      <c r="I39" s="223"/>
      <c r="J39" s="224"/>
      <c r="K39" s="717" t="s">
        <v>2054</v>
      </c>
      <c r="L39" s="709"/>
      <c r="M39" s="709"/>
      <c r="N39" s="709"/>
      <c r="O39" s="718"/>
      <c r="P39" s="703" t="s">
        <v>181</v>
      </c>
      <c r="Q39" s="704"/>
      <c r="R39" s="704"/>
      <c r="S39" s="704"/>
      <c r="T39" s="705"/>
      <c r="U39" s="717">
        <v>0.41</v>
      </c>
      <c r="V39" s="709"/>
      <c r="W39" s="718"/>
      <c r="X39" s="717">
        <v>400</v>
      </c>
      <c r="Y39" s="709"/>
      <c r="Z39" s="709"/>
      <c r="AA39" s="709"/>
      <c r="AB39" s="718"/>
      <c r="AC39" s="196" t="s">
        <v>184</v>
      </c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333">
        <v>760</v>
      </c>
    </row>
    <row r="40" spans="1:41" ht="12" customHeight="1">
      <c r="A40" s="369"/>
      <c r="B40" s="233"/>
      <c r="C40" s="197" t="s">
        <v>2049</v>
      </c>
      <c r="D40" s="223"/>
      <c r="E40" s="223"/>
      <c r="F40" s="223"/>
      <c r="G40" s="223"/>
      <c r="H40" s="223"/>
      <c r="I40" s="223"/>
      <c r="J40" s="224"/>
      <c r="K40" s="717" t="s">
        <v>1905</v>
      </c>
      <c r="L40" s="709"/>
      <c r="M40" s="709"/>
      <c r="N40" s="709"/>
      <c r="O40" s="718"/>
      <c r="P40" s="703" t="s">
        <v>182</v>
      </c>
      <c r="Q40" s="704"/>
      <c r="R40" s="704"/>
      <c r="S40" s="704"/>
      <c r="T40" s="705"/>
      <c r="U40" s="717">
        <v>0.41</v>
      </c>
      <c r="V40" s="709"/>
      <c r="W40" s="718"/>
      <c r="X40" s="717">
        <v>400</v>
      </c>
      <c r="Y40" s="709"/>
      <c r="Z40" s="709"/>
      <c r="AA40" s="709"/>
      <c r="AB40" s="718"/>
      <c r="AC40" s="196" t="s">
        <v>184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333">
        <v>760</v>
      </c>
    </row>
    <row r="41" spans="1:41" ht="12" customHeight="1">
      <c r="A41" s="369"/>
      <c r="B41" s="233"/>
      <c r="C41" s="197" t="s">
        <v>2057</v>
      </c>
      <c r="D41" s="223"/>
      <c r="E41" s="223"/>
      <c r="F41" s="223"/>
      <c r="G41" s="223"/>
      <c r="H41" s="223"/>
      <c r="I41" s="223"/>
      <c r="J41" s="224"/>
      <c r="K41" s="717" t="s">
        <v>2055</v>
      </c>
      <c r="L41" s="709"/>
      <c r="M41" s="709"/>
      <c r="N41" s="709"/>
      <c r="O41" s="718"/>
      <c r="P41" s="703" t="s">
        <v>2056</v>
      </c>
      <c r="Q41" s="704"/>
      <c r="R41" s="704"/>
      <c r="S41" s="704"/>
      <c r="T41" s="705"/>
      <c r="U41" s="717">
        <v>0.45</v>
      </c>
      <c r="V41" s="709"/>
      <c r="W41" s="718"/>
      <c r="X41" s="717">
        <v>415</v>
      </c>
      <c r="Y41" s="709"/>
      <c r="Z41" s="709"/>
      <c r="AA41" s="709"/>
      <c r="AB41" s="718"/>
      <c r="AC41" s="196" t="s">
        <v>184</v>
      </c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333">
        <v>880</v>
      </c>
    </row>
    <row r="42" spans="1:41" ht="12" customHeight="1">
      <c r="A42" s="222"/>
      <c r="B42" s="196"/>
      <c r="C42" s="197" t="s">
        <v>2058</v>
      </c>
      <c r="D42" s="220"/>
      <c r="E42" s="220"/>
      <c r="F42" s="220"/>
      <c r="G42" s="220"/>
      <c r="H42" s="220"/>
      <c r="I42" s="220"/>
      <c r="J42" s="221"/>
      <c r="K42" s="717" t="s">
        <v>1367</v>
      </c>
      <c r="L42" s="709"/>
      <c r="M42" s="709"/>
      <c r="N42" s="709"/>
      <c r="O42" s="718"/>
      <c r="P42" s="717" t="s">
        <v>2051</v>
      </c>
      <c r="Q42" s="709"/>
      <c r="R42" s="709"/>
      <c r="S42" s="709"/>
      <c r="T42" s="718"/>
      <c r="U42" s="717">
        <v>0.41</v>
      </c>
      <c r="V42" s="709"/>
      <c r="W42" s="718"/>
      <c r="X42" s="717" t="s">
        <v>2061</v>
      </c>
      <c r="Y42" s="709"/>
      <c r="Z42" s="709"/>
      <c r="AA42" s="709"/>
      <c r="AB42" s="718"/>
      <c r="AC42" s="196" t="s">
        <v>183</v>
      </c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333">
        <v>800</v>
      </c>
    </row>
    <row r="43" spans="1:41" ht="12" customHeight="1">
      <c r="A43" s="369"/>
      <c r="B43" s="233"/>
      <c r="C43" s="197" t="s">
        <v>2062</v>
      </c>
      <c r="D43" s="223"/>
      <c r="E43" s="223"/>
      <c r="F43" s="223"/>
      <c r="G43" s="223"/>
      <c r="H43" s="223"/>
      <c r="I43" s="223"/>
      <c r="J43" s="224"/>
      <c r="K43" s="717" t="s">
        <v>2063</v>
      </c>
      <c r="L43" s="709"/>
      <c r="M43" s="709"/>
      <c r="N43" s="709"/>
      <c r="O43" s="718"/>
      <c r="P43" s="717" t="s">
        <v>2059</v>
      </c>
      <c r="Q43" s="709"/>
      <c r="R43" s="709"/>
      <c r="S43" s="709"/>
      <c r="T43" s="718"/>
      <c r="U43" s="717">
        <v>0.6</v>
      </c>
      <c r="V43" s="709"/>
      <c r="W43" s="718"/>
      <c r="X43" s="717" t="s">
        <v>2064</v>
      </c>
      <c r="Y43" s="709"/>
      <c r="Z43" s="709"/>
      <c r="AA43" s="709"/>
      <c r="AB43" s="718"/>
      <c r="AC43" s="196" t="s">
        <v>183</v>
      </c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333">
        <v>600</v>
      </c>
    </row>
    <row r="44" spans="1:41" ht="12" customHeight="1">
      <c r="A44" s="369"/>
      <c r="B44" s="233"/>
      <c r="C44" s="197" t="s">
        <v>2062</v>
      </c>
      <c r="D44" s="223"/>
      <c r="E44" s="223"/>
      <c r="F44" s="223"/>
      <c r="G44" s="223"/>
      <c r="H44" s="223"/>
      <c r="I44" s="223"/>
      <c r="J44" s="224"/>
      <c r="K44" s="717" t="s">
        <v>2054</v>
      </c>
      <c r="L44" s="709"/>
      <c r="M44" s="709"/>
      <c r="N44" s="709"/>
      <c r="O44" s="718"/>
      <c r="P44" s="703" t="s">
        <v>181</v>
      </c>
      <c r="Q44" s="704"/>
      <c r="R44" s="704"/>
      <c r="S44" s="704"/>
      <c r="T44" s="705"/>
      <c r="U44" s="717">
        <v>0.6</v>
      </c>
      <c r="V44" s="709"/>
      <c r="W44" s="718"/>
      <c r="X44" s="717" t="s">
        <v>2064</v>
      </c>
      <c r="Y44" s="709"/>
      <c r="Z44" s="709"/>
      <c r="AA44" s="709"/>
      <c r="AB44" s="718"/>
      <c r="AC44" s="196" t="s">
        <v>183</v>
      </c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333">
        <v>600</v>
      </c>
    </row>
    <row r="45" spans="1:41" ht="12" customHeight="1">
      <c r="A45" s="369"/>
      <c r="B45" s="233"/>
      <c r="C45" s="197" t="s">
        <v>2062</v>
      </c>
      <c r="D45" s="223"/>
      <c r="E45" s="223"/>
      <c r="F45" s="223"/>
      <c r="G45" s="223"/>
      <c r="H45" s="223"/>
      <c r="I45" s="223"/>
      <c r="J45" s="224"/>
      <c r="K45" s="717" t="s">
        <v>2065</v>
      </c>
      <c r="L45" s="709"/>
      <c r="M45" s="709"/>
      <c r="N45" s="709"/>
      <c r="O45" s="718"/>
      <c r="P45" s="717" t="s">
        <v>2060</v>
      </c>
      <c r="Q45" s="709"/>
      <c r="R45" s="709"/>
      <c r="S45" s="709"/>
      <c r="T45" s="718"/>
      <c r="U45" s="717">
        <v>0.6</v>
      </c>
      <c r="V45" s="709"/>
      <c r="W45" s="718"/>
      <c r="X45" s="717" t="s">
        <v>2064</v>
      </c>
      <c r="Y45" s="709"/>
      <c r="Z45" s="709"/>
      <c r="AA45" s="709"/>
      <c r="AB45" s="718"/>
      <c r="AC45" s="196" t="s">
        <v>183</v>
      </c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333">
        <v>650</v>
      </c>
    </row>
    <row r="46" spans="1:41" ht="12" customHeight="1">
      <c r="A46" s="369"/>
      <c r="B46" s="233"/>
      <c r="C46" s="197" t="s">
        <v>180</v>
      </c>
      <c r="D46" s="223"/>
      <c r="E46" s="223"/>
      <c r="F46" s="223"/>
      <c r="G46" s="223"/>
      <c r="H46" s="223"/>
      <c r="I46" s="223"/>
      <c r="J46" s="224"/>
      <c r="K46" s="717" t="s">
        <v>2073</v>
      </c>
      <c r="L46" s="709"/>
      <c r="M46" s="709"/>
      <c r="N46" s="709"/>
      <c r="O46" s="718"/>
      <c r="P46" s="717"/>
      <c r="Q46" s="709"/>
      <c r="R46" s="709"/>
      <c r="S46" s="709"/>
      <c r="T46" s="718"/>
      <c r="U46" s="717">
        <v>1.1</v>
      </c>
      <c r="V46" s="709"/>
      <c r="W46" s="718"/>
      <c r="X46" s="717" t="s">
        <v>2066</v>
      </c>
      <c r="Y46" s="709"/>
      <c r="Z46" s="709"/>
      <c r="AA46" s="709"/>
      <c r="AB46" s="718"/>
      <c r="AC46" s="196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333">
        <v>952</v>
      </c>
    </row>
    <row r="47" spans="1:41" s="289" customFormat="1" ht="15" customHeight="1">
      <c r="A47" s="368"/>
      <c r="B47" s="194" t="s">
        <v>179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5"/>
      <c r="Y47" s="195"/>
      <c r="Z47" s="195"/>
      <c r="AA47" s="195"/>
      <c r="AB47" s="195"/>
      <c r="AC47" s="195"/>
      <c r="AD47" s="195"/>
      <c r="AE47" s="195"/>
      <c r="AF47" s="195"/>
      <c r="AG47" s="287"/>
      <c r="AH47" s="287"/>
      <c r="AI47" s="287"/>
      <c r="AJ47" s="287"/>
      <c r="AK47" s="288"/>
      <c r="AL47" s="571"/>
      <c r="AM47" s="571"/>
      <c r="AN47" s="571"/>
      <c r="AO47" s="286"/>
    </row>
    <row r="48" spans="1:41" ht="12" customHeight="1">
      <c r="A48" s="359"/>
      <c r="B48" s="675" t="s">
        <v>1596</v>
      </c>
      <c r="C48" s="711" t="s">
        <v>1597</v>
      </c>
      <c r="D48" s="712"/>
      <c r="E48" s="712"/>
      <c r="F48" s="712"/>
      <c r="G48" s="712"/>
      <c r="H48" s="712"/>
      <c r="I48" s="712"/>
      <c r="J48" s="713"/>
      <c r="K48" s="711" t="s">
        <v>1485</v>
      </c>
      <c r="L48" s="712"/>
      <c r="M48" s="712"/>
      <c r="N48" s="712"/>
      <c r="O48" s="713"/>
      <c r="P48" s="711" t="s">
        <v>1486</v>
      </c>
      <c r="Q48" s="712"/>
      <c r="R48" s="712"/>
      <c r="S48" s="712"/>
      <c r="T48" s="713"/>
      <c r="U48" s="711" t="s">
        <v>1453</v>
      </c>
      <c r="V48" s="712"/>
      <c r="W48" s="713"/>
      <c r="X48" s="711" t="s">
        <v>1455</v>
      </c>
      <c r="Y48" s="712"/>
      <c r="Z48" s="712"/>
      <c r="AA48" s="712"/>
      <c r="AB48" s="713"/>
      <c r="AC48" s="711" t="s">
        <v>1577</v>
      </c>
      <c r="AD48" s="712"/>
      <c r="AE48" s="712"/>
      <c r="AF48" s="712"/>
      <c r="AG48" s="712"/>
      <c r="AH48" s="712"/>
      <c r="AI48" s="712"/>
      <c r="AJ48" s="712"/>
      <c r="AK48" s="712"/>
      <c r="AL48" s="712"/>
      <c r="AM48" s="712"/>
      <c r="AN48" s="713"/>
      <c r="AO48" s="713" t="s">
        <v>1578</v>
      </c>
    </row>
    <row r="49" spans="1:41" ht="12" customHeight="1">
      <c r="A49" s="360"/>
      <c r="B49" s="676"/>
      <c r="C49" s="714"/>
      <c r="D49" s="700"/>
      <c r="E49" s="700"/>
      <c r="F49" s="700"/>
      <c r="G49" s="700"/>
      <c r="H49" s="700"/>
      <c r="I49" s="700"/>
      <c r="J49" s="701"/>
      <c r="K49" s="714" t="s">
        <v>1454</v>
      </c>
      <c r="L49" s="700"/>
      <c r="M49" s="700"/>
      <c r="N49" s="700"/>
      <c r="O49" s="701"/>
      <c r="P49" s="714" t="s">
        <v>1556</v>
      </c>
      <c r="Q49" s="700"/>
      <c r="R49" s="700"/>
      <c r="S49" s="700"/>
      <c r="T49" s="701"/>
      <c r="U49" s="714" t="s">
        <v>1245</v>
      </c>
      <c r="V49" s="700"/>
      <c r="W49" s="701"/>
      <c r="X49" s="714" t="s">
        <v>1303</v>
      </c>
      <c r="Y49" s="700"/>
      <c r="Z49" s="700"/>
      <c r="AA49" s="700"/>
      <c r="AB49" s="701"/>
      <c r="AC49" s="714"/>
      <c r="AD49" s="700"/>
      <c r="AE49" s="700"/>
      <c r="AF49" s="700"/>
      <c r="AG49" s="700"/>
      <c r="AH49" s="700"/>
      <c r="AI49" s="700"/>
      <c r="AJ49" s="700"/>
      <c r="AK49" s="700"/>
      <c r="AL49" s="700"/>
      <c r="AM49" s="700"/>
      <c r="AN49" s="701"/>
      <c r="AO49" s="701"/>
    </row>
    <row r="50" spans="1:41" ht="12" customHeight="1">
      <c r="A50" s="361"/>
      <c r="B50" s="206" t="s">
        <v>1709</v>
      </c>
      <c r="C50" s="581" t="s">
        <v>1711</v>
      </c>
      <c r="D50" s="198"/>
      <c r="E50" s="198"/>
      <c r="F50" s="198"/>
      <c r="G50" s="198"/>
      <c r="H50" s="198"/>
      <c r="I50" s="198"/>
      <c r="J50" s="199"/>
      <c r="K50" s="717" t="s">
        <v>106</v>
      </c>
      <c r="L50" s="709"/>
      <c r="M50" s="709"/>
      <c r="N50" s="709"/>
      <c r="O50" s="718"/>
      <c r="P50" s="717" t="s">
        <v>108</v>
      </c>
      <c r="Q50" s="709"/>
      <c r="R50" s="709"/>
      <c r="S50" s="709"/>
      <c r="T50" s="718"/>
      <c r="U50" s="717">
        <v>0.61</v>
      </c>
      <c r="V50" s="709"/>
      <c r="W50" s="718"/>
      <c r="X50" s="717" t="s">
        <v>1639</v>
      </c>
      <c r="Y50" s="709"/>
      <c r="Z50" s="709"/>
      <c r="AA50" s="709"/>
      <c r="AB50" s="718"/>
      <c r="AC50" s="196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333">
        <v>1060</v>
      </c>
    </row>
    <row r="51" spans="1:41" ht="12" customHeight="1">
      <c r="A51" s="361"/>
      <c r="B51" s="206" t="s">
        <v>1710</v>
      </c>
      <c r="C51" s="581" t="s">
        <v>1712</v>
      </c>
      <c r="D51" s="198"/>
      <c r="E51" s="198"/>
      <c r="F51" s="198"/>
      <c r="G51" s="198"/>
      <c r="H51" s="198"/>
      <c r="I51" s="198"/>
      <c r="J51" s="199"/>
      <c r="K51" s="717" t="s">
        <v>107</v>
      </c>
      <c r="L51" s="709"/>
      <c r="M51" s="709"/>
      <c r="N51" s="709"/>
      <c r="O51" s="718"/>
      <c r="P51" s="717" t="s">
        <v>108</v>
      </c>
      <c r="Q51" s="709"/>
      <c r="R51" s="709"/>
      <c r="S51" s="709"/>
      <c r="T51" s="718"/>
      <c r="U51" s="717">
        <v>0.61</v>
      </c>
      <c r="V51" s="709"/>
      <c r="W51" s="718"/>
      <c r="X51" s="717" t="s">
        <v>1639</v>
      </c>
      <c r="Y51" s="709"/>
      <c r="Z51" s="709"/>
      <c r="AA51" s="709"/>
      <c r="AB51" s="718"/>
      <c r="AC51" s="196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333">
        <v>1074</v>
      </c>
    </row>
    <row r="52" spans="1:41" s="289" customFormat="1" ht="15" customHeight="1">
      <c r="A52" s="368"/>
      <c r="B52" s="194" t="s">
        <v>1698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285"/>
    </row>
    <row r="53" spans="1:41" ht="11.25" customHeight="1">
      <c r="A53" s="359"/>
      <c r="B53" s="650" t="s">
        <v>1596</v>
      </c>
      <c r="C53" s="711" t="s">
        <v>1598</v>
      </c>
      <c r="D53" s="712"/>
      <c r="E53" s="712"/>
      <c r="F53" s="712"/>
      <c r="G53" s="712"/>
      <c r="H53" s="712"/>
      <c r="I53" s="713"/>
      <c r="J53" s="711" t="s">
        <v>1357</v>
      </c>
      <c r="K53" s="712"/>
      <c r="L53" s="712"/>
      <c r="M53" s="712"/>
      <c r="N53" s="71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711" t="s">
        <v>1577</v>
      </c>
      <c r="AB53" s="712"/>
      <c r="AC53" s="712"/>
      <c r="AD53" s="712"/>
      <c r="AE53" s="712"/>
      <c r="AF53" s="712"/>
      <c r="AG53" s="712"/>
      <c r="AH53" s="712"/>
      <c r="AI53" s="712"/>
      <c r="AJ53" s="712"/>
      <c r="AK53" s="712"/>
      <c r="AL53" s="712"/>
      <c r="AM53" s="712"/>
      <c r="AN53" s="713"/>
      <c r="AO53" s="713" t="s">
        <v>1578</v>
      </c>
    </row>
    <row r="54" spans="1:41" ht="11.25" customHeight="1">
      <c r="A54" s="360"/>
      <c r="B54" s="651"/>
      <c r="C54" s="714"/>
      <c r="D54" s="700"/>
      <c r="E54" s="700"/>
      <c r="F54" s="700"/>
      <c r="G54" s="700"/>
      <c r="H54" s="700"/>
      <c r="I54" s="701"/>
      <c r="J54" s="714"/>
      <c r="K54" s="700"/>
      <c r="L54" s="700"/>
      <c r="M54" s="700"/>
      <c r="N54" s="701"/>
      <c r="O54" s="294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714"/>
      <c r="AB54" s="700"/>
      <c r="AC54" s="700"/>
      <c r="AD54" s="700"/>
      <c r="AE54" s="700"/>
      <c r="AF54" s="700"/>
      <c r="AG54" s="700"/>
      <c r="AH54" s="700"/>
      <c r="AI54" s="700"/>
      <c r="AJ54" s="700"/>
      <c r="AK54" s="700"/>
      <c r="AL54" s="700"/>
      <c r="AM54" s="700"/>
      <c r="AN54" s="701"/>
      <c r="AO54" s="701"/>
    </row>
    <row r="55" spans="1:41" s="296" customFormat="1" ht="12" customHeight="1">
      <c r="A55" s="238"/>
      <c r="B55" s="257" t="s">
        <v>1707</v>
      </c>
      <c r="C55" s="283" t="s">
        <v>1700</v>
      </c>
      <c r="D55" s="234"/>
      <c r="E55" s="234"/>
      <c r="F55" s="234"/>
      <c r="G55" s="234"/>
      <c r="I55" s="297"/>
      <c r="J55" s="661" t="s">
        <v>1559</v>
      </c>
      <c r="K55" s="662"/>
      <c r="L55" s="662"/>
      <c r="M55" s="662"/>
      <c r="N55" s="663"/>
      <c r="O55" s="298"/>
      <c r="P55" s="287"/>
      <c r="Q55" s="287"/>
      <c r="R55" s="287"/>
      <c r="S55" s="287"/>
      <c r="T55" s="287"/>
      <c r="U55" s="287"/>
      <c r="V55" s="299"/>
      <c r="W55" s="299"/>
      <c r="X55" s="299"/>
      <c r="Y55" s="287"/>
      <c r="Z55" s="300"/>
      <c r="AA55" s="298" t="s">
        <v>1705</v>
      </c>
      <c r="AB55" s="287"/>
      <c r="AC55" s="299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301"/>
      <c r="AO55" s="333">
        <v>430</v>
      </c>
    </row>
    <row r="56" spans="1:41" s="296" customFormat="1" ht="12" customHeight="1">
      <c r="A56" s="238"/>
      <c r="B56" s="257" t="s">
        <v>1621</v>
      </c>
      <c r="C56" s="210" t="s">
        <v>1319</v>
      </c>
      <c r="D56" s="211"/>
      <c r="E56" s="211"/>
      <c r="F56" s="211"/>
      <c r="G56" s="211"/>
      <c r="H56" s="302"/>
      <c r="I56" s="264"/>
      <c r="J56" s="797"/>
      <c r="K56" s="798"/>
      <c r="L56" s="798"/>
      <c r="M56" s="798"/>
      <c r="N56" s="799"/>
      <c r="O56" s="583"/>
      <c r="P56" s="311"/>
      <c r="Q56" s="311"/>
      <c r="R56" s="311"/>
      <c r="S56" s="311"/>
      <c r="T56" s="311"/>
      <c r="U56" s="311"/>
      <c r="V56" s="311"/>
      <c r="W56" s="311"/>
      <c r="Y56" s="311"/>
      <c r="Z56" s="582"/>
      <c r="AA56" s="583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2"/>
      <c r="AO56" s="333">
        <v>455</v>
      </c>
    </row>
    <row r="57" spans="1:41" s="296" customFormat="1" ht="12" customHeight="1">
      <c r="A57" s="373"/>
      <c r="B57" s="308" t="s">
        <v>696</v>
      </c>
      <c r="C57" s="240" t="s">
        <v>697</v>
      </c>
      <c r="D57" s="239"/>
      <c r="E57" s="239"/>
      <c r="F57" s="239"/>
      <c r="G57" s="239"/>
      <c r="H57" s="305"/>
      <c r="I57" s="309"/>
      <c r="J57" s="797"/>
      <c r="K57" s="798"/>
      <c r="L57" s="798"/>
      <c r="M57" s="798"/>
      <c r="N57" s="798"/>
      <c r="O57" s="338" t="s">
        <v>1708</v>
      </c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300"/>
      <c r="AA57" s="287" t="s">
        <v>1702</v>
      </c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301"/>
      <c r="AO57" s="570">
        <v>430</v>
      </c>
    </row>
    <row r="58" spans="1:41" s="296" customFormat="1" ht="12" customHeight="1">
      <c r="A58" s="373"/>
      <c r="B58" s="308"/>
      <c r="C58" s="240" t="s">
        <v>1909</v>
      </c>
      <c r="D58" s="239"/>
      <c r="E58" s="239"/>
      <c r="F58" s="239"/>
      <c r="G58" s="239"/>
      <c r="H58" s="305"/>
      <c r="I58" s="309"/>
      <c r="J58" s="797"/>
      <c r="K58" s="798"/>
      <c r="L58" s="798"/>
      <c r="M58" s="798"/>
      <c r="N58" s="798"/>
      <c r="O58" s="340" t="s">
        <v>1907</v>
      </c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582"/>
      <c r="AA58" s="311" t="s">
        <v>1703</v>
      </c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2"/>
      <c r="AO58" s="570">
        <v>415</v>
      </c>
    </row>
    <row r="59" spans="1:41" s="296" customFormat="1" ht="12" customHeight="1">
      <c r="A59" s="238"/>
      <c r="B59" s="257" t="s">
        <v>698</v>
      </c>
      <c r="C59" s="240" t="s">
        <v>1320</v>
      </c>
      <c r="D59" s="239"/>
      <c r="E59" s="239"/>
      <c r="F59" s="239"/>
      <c r="G59" s="239"/>
      <c r="H59" s="305"/>
      <c r="I59" s="309"/>
      <c r="J59" s="797"/>
      <c r="K59" s="798"/>
      <c r="L59" s="798"/>
      <c r="M59" s="798"/>
      <c r="N59" s="798"/>
      <c r="O59" s="340" t="s">
        <v>1708</v>
      </c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582"/>
      <c r="AN59" s="312"/>
      <c r="AO59" s="570">
        <v>455</v>
      </c>
    </row>
    <row r="60" spans="1:41" s="296" customFormat="1" ht="12" customHeight="1">
      <c r="A60" s="238"/>
      <c r="B60" s="257"/>
      <c r="C60" s="240" t="s">
        <v>1908</v>
      </c>
      <c r="D60" s="239"/>
      <c r="E60" s="239"/>
      <c r="F60" s="239"/>
      <c r="G60" s="239"/>
      <c r="H60" s="305"/>
      <c r="I60" s="309"/>
      <c r="J60" s="797"/>
      <c r="K60" s="798"/>
      <c r="L60" s="798"/>
      <c r="M60" s="798"/>
      <c r="N60" s="798"/>
      <c r="O60" s="339" t="s">
        <v>1907</v>
      </c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6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7"/>
      <c r="AO60" s="570">
        <v>441</v>
      </c>
    </row>
    <row r="61" spans="1:41" s="296" customFormat="1" ht="12" customHeight="1">
      <c r="A61" s="238"/>
      <c r="B61" s="257" t="s">
        <v>1706</v>
      </c>
      <c r="C61" s="283" t="s">
        <v>1701</v>
      </c>
      <c r="D61" s="211"/>
      <c r="E61" s="211"/>
      <c r="F61" s="211"/>
      <c r="G61" s="211"/>
      <c r="H61" s="302"/>
      <c r="I61" s="264"/>
      <c r="J61" s="800"/>
      <c r="K61" s="801"/>
      <c r="L61" s="801"/>
      <c r="M61" s="801"/>
      <c r="N61" s="802"/>
      <c r="O61" s="584" t="s">
        <v>462</v>
      </c>
      <c r="P61" s="284"/>
      <c r="Q61" s="284"/>
      <c r="R61" s="284"/>
      <c r="S61" s="284"/>
      <c r="T61" s="284"/>
      <c r="U61" s="284"/>
      <c r="V61" s="284"/>
      <c r="W61" s="284"/>
      <c r="X61" s="302"/>
      <c r="Y61" s="284"/>
      <c r="Z61" s="585"/>
      <c r="AA61" s="310" t="s">
        <v>1704</v>
      </c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2"/>
      <c r="AO61" s="333">
        <v>480</v>
      </c>
    </row>
    <row r="62" spans="1:41" s="296" customFormat="1" ht="12" customHeight="1">
      <c r="A62" s="238"/>
      <c r="B62" s="257"/>
      <c r="C62" s="283" t="s">
        <v>2079</v>
      </c>
      <c r="D62" s="211"/>
      <c r="E62" s="211"/>
      <c r="F62" s="211"/>
      <c r="G62" s="211"/>
      <c r="H62" s="302"/>
      <c r="I62" s="264"/>
      <c r="J62" s="797" t="s">
        <v>1559</v>
      </c>
      <c r="K62" s="798"/>
      <c r="L62" s="798"/>
      <c r="M62" s="798"/>
      <c r="N62" s="799"/>
      <c r="O62" s="298" t="s">
        <v>2076</v>
      </c>
      <c r="P62" s="287"/>
      <c r="Q62" s="287"/>
      <c r="R62" s="287"/>
      <c r="S62" s="287"/>
      <c r="T62" s="287"/>
      <c r="U62" s="287"/>
      <c r="V62" s="287"/>
      <c r="W62" s="287"/>
      <c r="X62" s="299"/>
      <c r="Y62" s="287"/>
      <c r="Z62" s="300"/>
      <c r="AA62" s="299" t="s">
        <v>2075</v>
      </c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301"/>
      <c r="AO62" s="333">
        <v>490</v>
      </c>
    </row>
    <row r="63" spans="1:41" s="296" customFormat="1" ht="12" customHeight="1">
      <c r="A63" s="238"/>
      <c r="B63" s="257"/>
      <c r="C63" s="283" t="s">
        <v>2080</v>
      </c>
      <c r="D63" s="211"/>
      <c r="E63" s="211"/>
      <c r="F63" s="211"/>
      <c r="G63" s="211"/>
      <c r="H63" s="302"/>
      <c r="I63" s="264"/>
      <c r="J63" s="797"/>
      <c r="K63" s="798"/>
      <c r="L63" s="798"/>
      <c r="M63" s="798"/>
      <c r="N63" s="799"/>
      <c r="O63" s="298" t="s">
        <v>2082</v>
      </c>
      <c r="P63" s="287"/>
      <c r="Q63" s="287"/>
      <c r="R63" s="287"/>
      <c r="S63" s="287"/>
      <c r="T63" s="287"/>
      <c r="U63" s="287"/>
      <c r="V63" s="287"/>
      <c r="W63" s="287"/>
      <c r="X63" s="299"/>
      <c r="Y63" s="287"/>
      <c r="Z63" s="300"/>
      <c r="AA63" s="299" t="s">
        <v>2077</v>
      </c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301"/>
      <c r="AO63" s="333">
        <v>550</v>
      </c>
    </row>
    <row r="64" spans="1:41" s="296" customFormat="1" ht="12" customHeight="1">
      <c r="A64" s="238"/>
      <c r="B64" s="257"/>
      <c r="C64" s="283" t="s">
        <v>2081</v>
      </c>
      <c r="D64" s="211"/>
      <c r="E64" s="211"/>
      <c r="F64" s="211"/>
      <c r="G64" s="211"/>
      <c r="H64" s="302"/>
      <c r="I64" s="264"/>
      <c r="J64" s="797"/>
      <c r="K64" s="798"/>
      <c r="L64" s="798"/>
      <c r="M64" s="798"/>
      <c r="N64" s="799"/>
      <c r="O64" s="298" t="s">
        <v>2083</v>
      </c>
      <c r="P64" s="287"/>
      <c r="Q64" s="287"/>
      <c r="R64" s="287"/>
      <c r="S64" s="287"/>
      <c r="T64" s="287"/>
      <c r="U64" s="287"/>
      <c r="V64" s="287"/>
      <c r="W64" s="287"/>
      <c r="X64" s="299"/>
      <c r="Y64" s="287"/>
      <c r="Z64" s="300"/>
      <c r="AA64" s="299" t="s">
        <v>2078</v>
      </c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301"/>
      <c r="AO64" s="333">
        <v>945</v>
      </c>
    </row>
    <row r="65" spans="1:41" s="296" customFormat="1" ht="12" customHeight="1">
      <c r="A65" s="238"/>
      <c r="B65" s="257"/>
      <c r="C65" s="283" t="s">
        <v>1906</v>
      </c>
      <c r="D65" s="211"/>
      <c r="E65" s="211"/>
      <c r="F65" s="211"/>
      <c r="G65" s="211"/>
      <c r="H65" s="302"/>
      <c r="I65" s="264"/>
      <c r="J65" s="797"/>
      <c r="K65" s="798"/>
      <c r="L65" s="798"/>
      <c r="M65" s="798"/>
      <c r="N65" s="799"/>
      <c r="O65" s="298" t="s">
        <v>2084</v>
      </c>
      <c r="P65" s="287"/>
      <c r="Q65" s="287"/>
      <c r="R65" s="287"/>
      <c r="S65" s="287"/>
      <c r="T65" s="287"/>
      <c r="U65" s="287"/>
      <c r="V65" s="287"/>
      <c r="W65" s="287"/>
      <c r="X65" s="299"/>
      <c r="Y65" s="287"/>
      <c r="Z65" s="300"/>
      <c r="AA65" s="299" t="s">
        <v>2078</v>
      </c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301"/>
      <c r="AO65" s="333">
        <v>980</v>
      </c>
    </row>
    <row r="66" spans="1:41" s="296" customFormat="1" ht="12" customHeight="1">
      <c r="A66" s="238"/>
      <c r="B66" s="257"/>
      <c r="C66" s="283" t="s">
        <v>2090</v>
      </c>
      <c r="D66" s="211"/>
      <c r="E66" s="211"/>
      <c r="F66" s="211"/>
      <c r="G66" s="211"/>
      <c r="H66" s="302"/>
      <c r="I66" s="264"/>
      <c r="J66" s="797"/>
      <c r="K66" s="798"/>
      <c r="L66" s="798"/>
      <c r="M66" s="798"/>
      <c r="N66" s="799"/>
      <c r="O66" s="298" t="s">
        <v>2089</v>
      </c>
      <c r="P66" s="287"/>
      <c r="Q66" s="287"/>
      <c r="R66" s="287"/>
      <c r="S66" s="287"/>
      <c r="T66" s="287"/>
      <c r="U66" s="287"/>
      <c r="V66" s="287"/>
      <c r="W66" s="287"/>
      <c r="X66" s="299"/>
      <c r="Y66" s="287"/>
      <c r="Z66" s="300"/>
      <c r="AA66" s="299" t="s">
        <v>2085</v>
      </c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301"/>
      <c r="AO66" s="333">
        <v>1060</v>
      </c>
    </row>
    <row r="67" spans="1:41" s="296" customFormat="1" ht="12" customHeight="1">
      <c r="A67" s="238"/>
      <c r="B67" s="257"/>
      <c r="C67" s="283" t="s">
        <v>2091</v>
      </c>
      <c r="D67" s="211"/>
      <c r="E67" s="211"/>
      <c r="F67" s="211"/>
      <c r="G67" s="211"/>
      <c r="H67" s="302"/>
      <c r="I67" s="264"/>
      <c r="J67" s="797"/>
      <c r="K67" s="798"/>
      <c r="L67" s="798"/>
      <c r="M67" s="798"/>
      <c r="N67" s="799"/>
      <c r="O67" s="298"/>
      <c r="P67" s="287"/>
      <c r="Q67" s="287"/>
      <c r="R67" s="287"/>
      <c r="S67" s="287"/>
      <c r="T67" s="287"/>
      <c r="U67" s="287"/>
      <c r="V67" s="287"/>
      <c r="W67" s="287"/>
      <c r="X67" s="299"/>
      <c r="Y67" s="287"/>
      <c r="Z67" s="300"/>
      <c r="AA67" s="299" t="s">
        <v>2086</v>
      </c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301"/>
      <c r="AO67" s="333">
        <v>1115</v>
      </c>
    </row>
    <row r="68" spans="1:41" s="296" customFormat="1" ht="12" customHeight="1">
      <c r="A68" s="238"/>
      <c r="B68" s="257"/>
      <c r="C68" s="283" t="s">
        <v>2092</v>
      </c>
      <c r="D68" s="211"/>
      <c r="E68" s="211"/>
      <c r="F68" s="211"/>
      <c r="G68" s="211"/>
      <c r="H68" s="302"/>
      <c r="I68" s="264"/>
      <c r="J68" s="797"/>
      <c r="K68" s="798"/>
      <c r="L68" s="798"/>
      <c r="M68" s="798"/>
      <c r="N68" s="799"/>
      <c r="O68" s="298" t="s">
        <v>2088</v>
      </c>
      <c r="P68" s="287"/>
      <c r="Q68" s="287"/>
      <c r="R68" s="287"/>
      <c r="S68" s="287"/>
      <c r="T68" s="287"/>
      <c r="U68" s="287"/>
      <c r="V68" s="287"/>
      <c r="W68" s="287"/>
      <c r="X68" s="299"/>
      <c r="Y68" s="287"/>
      <c r="Z68" s="300"/>
      <c r="AA68" s="299" t="s">
        <v>2087</v>
      </c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301"/>
      <c r="AO68" s="333">
        <v>3390</v>
      </c>
    </row>
    <row r="69" spans="1:41" s="296" customFormat="1" ht="12" customHeight="1">
      <c r="A69" s="238"/>
      <c r="B69" s="257"/>
      <c r="C69" s="283" t="s">
        <v>5</v>
      </c>
      <c r="D69" s="211"/>
      <c r="E69" s="211"/>
      <c r="F69" s="211"/>
      <c r="G69" s="211"/>
      <c r="H69" s="302"/>
      <c r="I69" s="264"/>
      <c r="J69" s="797"/>
      <c r="K69" s="798"/>
      <c r="L69" s="798"/>
      <c r="M69" s="798"/>
      <c r="N69" s="799"/>
      <c r="O69" s="298" t="s">
        <v>2082</v>
      </c>
      <c r="P69" s="287"/>
      <c r="Q69" s="287"/>
      <c r="R69" s="287"/>
      <c r="S69" s="287"/>
      <c r="T69" s="287"/>
      <c r="U69" s="287"/>
      <c r="V69" s="287"/>
      <c r="W69" s="287"/>
      <c r="X69" s="299"/>
      <c r="Y69" s="287"/>
      <c r="Z69" s="300"/>
      <c r="AA69" s="299" t="s">
        <v>0</v>
      </c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301"/>
      <c r="AO69" s="333">
        <v>320</v>
      </c>
    </row>
    <row r="70" spans="1:41" s="296" customFormat="1" ht="12" customHeight="1">
      <c r="A70" s="238"/>
      <c r="B70" s="257"/>
      <c r="C70" s="283" t="s">
        <v>6</v>
      </c>
      <c r="D70" s="211"/>
      <c r="E70" s="211"/>
      <c r="F70" s="211"/>
      <c r="G70" s="211"/>
      <c r="H70" s="302"/>
      <c r="I70" s="264"/>
      <c r="J70" s="797"/>
      <c r="K70" s="798"/>
      <c r="L70" s="798"/>
      <c r="M70" s="798"/>
      <c r="N70" s="799"/>
      <c r="O70" s="298" t="s">
        <v>2082</v>
      </c>
      <c r="P70" s="287"/>
      <c r="Q70" s="287"/>
      <c r="R70" s="287"/>
      <c r="S70" s="287"/>
      <c r="T70" s="287"/>
      <c r="U70" s="287"/>
      <c r="V70" s="287"/>
      <c r="W70" s="287"/>
      <c r="X70" s="299"/>
      <c r="Y70" s="287"/>
      <c r="Z70" s="300"/>
      <c r="AA70" s="299" t="s">
        <v>1</v>
      </c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301"/>
      <c r="AO70" s="333">
        <v>430</v>
      </c>
    </row>
    <row r="71" spans="1:41" s="296" customFormat="1" ht="12" customHeight="1">
      <c r="A71" s="238"/>
      <c r="B71" s="257"/>
      <c r="C71" s="283" t="s">
        <v>7</v>
      </c>
      <c r="D71" s="211"/>
      <c r="E71" s="211"/>
      <c r="F71" s="211"/>
      <c r="G71" s="211"/>
      <c r="H71" s="302"/>
      <c r="I71" s="264"/>
      <c r="J71" s="797"/>
      <c r="K71" s="798"/>
      <c r="L71" s="798"/>
      <c r="M71" s="798"/>
      <c r="N71" s="799"/>
      <c r="O71" s="298" t="s">
        <v>3</v>
      </c>
      <c r="P71" s="287"/>
      <c r="Q71" s="287"/>
      <c r="R71" s="287"/>
      <c r="S71" s="287"/>
      <c r="T71" s="287"/>
      <c r="U71" s="287"/>
      <c r="V71" s="287"/>
      <c r="W71" s="287"/>
      <c r="X71" s="299"/>
      <c r="Y71" s="287"/>
      <c r="Z71" s="300"/>
      <c r="AA71" s="299" t="s">
        <v>2</v>
      </c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301"/>
      <c r="AO71" s="333">
        <v>298</v>
      </c>
    </row>
    <row r="72" spans="1:41" s="296" customFormat="1" ht="12" customHeight="1">
      <c r="A72" s="238"/>
      <c r="B72" s="257"/>
      <c r="C72" s="283" t="s">
        <v>8</v>
      </c>
      <c r="D72" s="211"/>
      <c r="E72" s="211"/>
      <c r="F72" s="211"/>
      <c r="G72" s="211"/>
      <c r="H72" s="302"/>
      <c r="I72" s="264"/>
      <c r="J72" s="797"/>
      <c r="K72" s="798"/>
      <c r="L72" s="798"/>
      <c r="M72" s="798"/>
      <c r="N72" s="799"/>
      <c r="O72" s="298" t="s">
        <v>2088</v>
      </c>
      <c r="P72" s="287"/>
      <c r="Q72" s="287"/>
      <c r="R72" s="287"/>
      <c r="S72" s="287"/>
      <c r="T72" s="287"/>
      <c r="U72" s="287"/>
      <c r="V72" s="287"/>
      <c r="W72" s="287"/>
      <c r="X72" s="299"/>
      <c r="Y72" s="287"/>
      <c r="Z72" s="300"/>
      <c r="AA72" s="299" t="s">
        <v>4</v>
      </c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301"/>
      <c r="AO72" s="333">
        <v>640</v>
      </c>
    </row>
    <row r="73" spans="1:41" s="296" customFormat="1" ht="12" customHeight="1">
      <c r="A73" s="238"/>
      <c r="B73" s="257"/>
      <c r="C73" s="283" t="s">
        <v>11</v>
      </c>
      <c r="D73" s="211"/>
      <c r="E73" s="211"/>
      <c r="F73" s="211"/>
      <c r="G73" s="211"/>
      <c r="H73" s="302"/>
      <c r="I73" s="264"/>
      <c r="J73" s="797"/>
      <c r="K73" s="798"/>
      <c r="L73" s="798"/>
      <c r="M73" s="798"/>
      <c r="N73" s="799"/>
      <c r="O73" s="298"/>
      <c r="P73" s="287"/>
      <c r="Q73" s="287"/>
      <c r="R73" s="287"/>
      <c r="S73" s="287"/>
      <c r="T73" s="287"/>
      <c r="U73" s="287"/>
      <c r="V73" s="287"/>
      <c r="W73" s="287"/>
      <c r="X73" s="299"/>
      <c r="Y73" s="287"/>
      <c r="Z73" s="299"/>
      <c r="AA73" s="298" t="s">
        <v>10</v>
      </c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7"/>
      <c r="AN73" s="578"/>
      <c r="AO73" s="570">
        <v>615</v>
      </c>
    </row>
    <row r="74" spans="1:41" s="296" customFormat="1" ht="12" customHeight="1">
      <c r="A74" s="238"/>
      <c r="B74" s="257"/>
      <c r="C74" s="283" t="s">
        <v>12</v>
      </c>
      <c r="D74" s="211"/>
      <c r="E74" s="211"/>
      <c r="F74" s="211"/>
      <c r="G74" s="211"/>
      <c r="H74" s="302"/>
      <c r="I74" s="264"/>
      <c r="J74" s="800"/>
      <c r="K74" s="801"/>
      <c r="L74" s="801"/>
      <c r="M74" s="801"/>
      <c r="N74" s="802"/>
      <c r="O74" s="298"/>
      <c r="P74" s="287"/>
      <c r="Q74" s="287"/>
      <c r="R74" s="287"/>
      <c r="S74" s="287"/>
      <c r="T74" s="287"/>
      <c r="U74" s="287"/>
      <c r="V74" s="287"/>
      <c r="W74" s="287"/>
      <c r="X74" s="299"/>
      <c r="Y74" s="287"/>
      <c r="Z74" s="299"/>
      <c r="AA74" s="303" t="s">
        <v>9</v>
      </c>
      <c r="AB74" s="579"/>
      <c r="AC74" s="579"/>
      <c r="AD74" s="579"/>
      <c r="AE74" s="579"/>
      <c r="AF74" s="579"/>
      <c r="AG74" s="579"/>
      <c r="AH74" s="579"/>
      <c r="AI74" s="579"/>
      <c r="AJ74" s="579"/>
      <c r="AK74" s="579"/>
      <c r="AL74" s="579"/>
      <c r="AM74" s="579"/>
      <c r="AN74" s="580"/>
      <c r="AO74" s="570">
        <v>465</v>
      </c>
    </row>
    <row r="75" spans="1:41" s="296" customFormat="1" ht="12" customHeight="1">
      <c r="A75" s="238"/>
      <c r="B75" s="257" t="s">
        <v>1696</v>
      </c>
      <c r="C75" s="575" t="s">
        <v>1694</v>
      </c>
      <c r="D75" s="211"/>
      <c r="E75" s="211"/>
      <c r="F75" s="211"/>
      <c r="G75" s="211"/>
      <c r="H75" s="302"/>
      <c r="I75" s="264"/>
      <c r="J75" s="680" t="s">
        <v>1361</v>
      </c>
      <c r="K75" s="680"/>
      <c r="L75" s="680"/>
      <c r="M75" s="680"/>
      <c r="N75" s="681"/>
      <c r="O75" s="298"/>
      <c r="P75" s="287"/>
      <c r="Q75" s="287"/>
      <c r="R75" s="287"/>
      <c r="S75" s="287"/>
      <c r="T75" s="287"/>
      <c r="U75" s="287"/>
      <c r="V75" s="287"/>
      <c r="W75" s="287"/>
      <c r="X75" s="299"/>
      <c r="Y75" s="287"/>
      <c r="Z75" s="300"/>
      <c r="AA75" s="296" t="s">
        <v>1699</v>
      </c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2"/>
      <c r="AO75" s="333">
        <v>1970</v>
      </c>
    </row>
    <row r="76" spans="1:41" s="296" customFormat="1" ht="12" customHeight="1">
      <c r="A76" s="238"/>
      <c r="B76" s="257" t="s">
        <v>1697</v>
      </c>
      <c r="C76" s="576" t="s">
        <v>1695</v>
      </c>
      <c r="D76" s="239"/>
      <c r="E76" s="239"/>
      <c r="F76" s="239"/>
      <c r="G76" s="239"/>
      <c r="H76" s="305"/>
      <c r="I76" s="309"/>
      <c r="J76" s="679" t="s">
        <v>1559</v>
      </c>
      <c r="K76" s="680"/>
      <c r="L76" s="680"/>
      <c r="M76" s="680"/>
      <c r="N76" s="680"/>
      <c r="O76" s="303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6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7"/>
      <c r="AO76" s="333">
        <v>1970</v>
      </c>
    </row>
    <row r="77" spans="1:41" s="289" customFormat="1" ht="15" customHeight="1">
      <c r="A77" s="368"/>
      <c r="B77" s="194" t="s">
        <v>265</v>
      </c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5"/>
      <c r="AB77" s="195"/>
      <c r="AC77" s="195"/>
      <c r="AD77" s="195"/>
      <c r="AE77" s="195"/>
      <c r="AF77" s="195"/>
      <c r="AG77" s="287"/>
      <c r="AH77" s="287"/>
      <c r="AI77" s="287"/>
      <c r="AJ77" s="287"/>
      <c r="AK77" s="288"/>
      <c r="AL77" s="571"/>
      <c r="AM77" s="571"/>
      <c r="AN77" s="571"/>
      <c r="AO77" s="286"/>
    </row>
    <row r="78" spans="1:41" ht="12" customHeight="1">
      <c r="A78" s="359"/>
      <c r="B78" s="675" t="s">
        <v>1596</v>
      </c>
      <c r="C78" s="711" t="s">
        <v>1597</v>
      </c>
      <c r="D78" s="712"/>
      <c r="E78" s="712"/>
      <c r="F78" s="712"/>
      <c r="G78" s="712"/>
      <c r="H78" s="712"/>
      <c r="I78" s="712"/>
      <c r="J78" s="712"/>
      <c r="K78" s="712"/>
      <c r="L78" s="713"/>
      <c r="M78" s="711" t="s">
        <v>710</v>
      </c>
      <c r="N78" s="712"/>
      <c r="O78" s="712"/>
      <c r="P78" s="712"/>
      <c r="Q78" s="713"/>
      <c r="R78" s="711" t="s">
        <v>1453</v>
      </c>
      <c r="S78" s="712"/>
      <c r="T78" s="713"/>
      <c r="U78" s="711" t="s">
        <v>269</v>
      </c>
      <c r="V78" s="712"/>
      <c r="W78" s="712"/>
      <c r="X78" s="712"/>
      <c r="Y78" s="712"/>
      <c r="Z78" s="754" t="s">
        <v>270</v>
      </c>
      <c r="AA78" s="755"/>
      <c r="AB78" s="794"/>
      <c r="AC78" s="711" t="s">
        <v>1577</v>
      </c>
      <c r="AD78" s="712"/>
      <c r="AE78" s="712"/>
      <c r="AF78" s="712"/>
      <c r="AG78" s="712"/>
      <c r="AH78" s="712"/>
      <c r="AI78" s="712"/>
      <c r="AJ78" s="712"/>
      <c r="AK78" s="712"/>
      <c r="AL78" s="712"/>
      <c r="AM78" s="712"/>
      <c r="AN78" s="713"/>
      <c r="AO78" s="713" t="s">
        <v>1578</v>
      </c>
    </row>
    <row r="79" spans="1:41" ht="12" customHeight="1">
      <c r="A79" s="360"/>
      <c r="B79" s="676"/>
      <c r="C79" s="714"/>
      <c r="D79" s="700"/>
      <c r="E79" s="700"/>
      <c r="F79" s="700"/>
      <c r="G79" s="700"/>
      <c r="H79" s="700"/>
      <c r="I79" s="700"/>
      <c r="J79" s="700"/>
      <c r="K79" s="700"/>
      <c r="L79" s="701"/>
      <c r="M79" s="714" t="s">
        <v>1454</v>
      </c>
      <c r="N79" s="700"/>
      <c r="O79" s="700"/>
      <c r="P79" s="700"/>
      <c r="Q79" s="701"/>
      <c r="R79" s="714" t="s">
        <v>1245</v>
      </c>
      <c r="S79" s="700"/>
      <c r="T79" s="701"/>
      <c r="U79" s="714" t="s">
        <v>1303</v>
      </c>
      <c r="V79" s="700"/>
      <c r="W79" s="700"/>
      <c r="X79" s="700"/>
      <c r="Y79" s="700"/>
      <c r="Z79" s="756"/>
      <c r="AA79" s="757"/>
      <c r="AB79" s="795"/>
      <c r="AC79" s="714"/>
      <c r="AD79" s="700"/>
      <c r="AE79" s="700"/>
      <c r="AF79" s="700"/>
      <c r="AG79" s="700"/>
      <c r="AH79" s="700"/>
      <c r="AI79" s="700"/>
      <c r="AJ79" s="700"/>
      <c r="AK79" s="700"/>
      <c r="AL79" s="700"/>
      <c r="AM79" s="700"/>
      <c r="AN79" s="701"/>
      <c r="AO79" s="701"/>
    </row>
    <row r="80" spans="1:41" ht="12" customHeight="1">
      <c r="A80" s="222"/>
      <c r="B80" s="196" t="s">
        <v>701</v>
      </c>
      <c r="C80" s="197" t="s">
        <v>1251</v>
      </c>
      <c r="D80" s="198"/>
      <c r="E80" s="198"/>
      <c r="F80" s="198"/>
      <c r="G80" s="198"/>
      <c r="H80" s="198"/>
      <c r="I80" s="211"/>
      <c r="J80" s="211"/>
      <c r="K80" s="198"/>
      <c r="L80" s="199"/>
      <c r="M80" s="696" t="s">
        <v>1252</v>
      </c>
      <c r="N80" s="697"/>
      <c r="O80" s="697"/>
      <c r="P80" s="697"/>
      <c r="Q80" s="698"/>
      <c r="R80" s="696">
        <v>0.9</v>
      </c>
      <c r="S80" s="697"/>
      <c r="T80" s="698"/>
      <c r="U80" s="717" t="s">
        <v>809</v>
      </c>
      <c r="V80" s="709"/>
      <c r="W80" s="709"/>
      <c r="X80" s="709"/>
      <c r="Y80" s="709"/>
      <c r="Z80" s="717">
        <v>9</v>
      </c>
      <c r="AA80" s="709"/>
      <c r="AB80" s="718"/>
      <c r="AC80" s="210"/>
      <c r="AD80" s="201"/>
      <c r="AE80" s="201"/>
      <c r="AF80" s="211"/>
      <c r="AG80" s="211"/>
      <c r="AH80" s="211"/>
      <c r="AI80" s="211"/>
      <c r="AJ80" s="211"/>
      <c r="AK80" s="211"/>
      <c r="AL80" s="211"/>
      <c r="AM80" s="211"/>
      <c r="AN80" s="212"/>
      <c r="AO80" s="570">
        <v>785</v>
      </c>
    </row>
    <row r="81" spans="1:41" ht="12" customHeight="1">
      <c r="A81" s="200"/>
      <c r="B81" s="206" t="s">
        <v>703</v>
      </c>
      <c r="C81" s="197" t="s">
        <v>1307</v>
      </c>
      <c r="D81" s="198"/>
      <c r="E81" s="198"/>
      <c r="F81" s="198"/>
      <c r="G81" s="198"/>
      <c r="H81" s="198"/>
      <c r="I81" s="211"/>
      <c r="J81" s="211"/>
      <c r="K81" s="198"/>
      <c r="L81" s="199"/>
      <c r="M81" s="717" t="s">
        <v>1304</v>
      </c>
      <c r="N81" s="709"/>
      <c r="O81" s="709"/>
      <c r="P81" s="709"/>
      <c r="Q81" s="718"/>
      <c r="R81" s="696">
        <v>1.05</v>
      </c>
      <c r="S81" s="697"/>
      <c r="T81" s="698"/>
      <c r="U81" s="696" t="s">
        <v>811</v>
      </c>
      <c r="V81" s="697"/>
      <c r="W81" s="697"/>
      <c r="X81" s="697"/>
      <c r="Y81" s="698"/>
      <c r="Z81" s="717">
        <v>9</v>
      </c>
      <c r="AA81" s="709"/>
      <c r="AB81" s="718"/>
      <c r="AC81" s="210"/>
      <c r="AD81" s="201"/>
      <c r="AE81" s="201"/>
      <c r="AF81" s="211"/>
      <c r="AG81" s="211"/>
      <c r="AH81" s="211"/>
      <c r="AI81" s="211"/>
      <c r="AJ81" s="211"/>
      <c r="AK81" s="211"/>
      <c r="AL81" s="211"/>
      <c r="AM81" s="211"/>
      <c r="AN81" s="212"/>
      <c r="AO81" s="570">
        <v>980</v>
      </c>
    </row>
    <row r="82" spans="1:41" ht="12" customHeight="1">
      <c r="A82" s="222"/>
      <c r="B82" s="196" t="s">
        <v>704</v>
      </c>
      <c r="C82" s="197" t="s">
        <v>1305</v>
      </c>
      <c r="D82" s="198"/>
      <c r="E82" s="198"/>
      <c r="F82" s="198"/>
      <c r="G82" s="198"/>
      <c r="H82" s="198"/>
      <c r="I82" s="211"/>
      <c r="J82" s="211"/>
      <c r="K82" s="198"/>
      <c r="L82" s="199"/>
      <c r="M82" s="717" t="s">
        <v>1304</v>
      </c>
      <c r="N82" s="709"/>
      <c r="O82" s="709"/>
      <c r="P82" s="709"/>
      <c r="Q82" s="718"/>
      <c r="R82" s="696">
        <v>1.15</v>
      </c>
      <c r="S82" s="697"/>
      <c r="T82" s="698"/>
      <c r="U82" s="717" t="s">
        <v>810</v>
      </c>
      <c r="V82" s="709"/>
      <c r="W82" s="709"/>
      <c r="X82" s="709"/>
      <c r="Y82" s="709"/>
      <c r="Z82" s="717">
        <v>9</v>
      </c>
      <c r="AA82" s="709"/>
      <c r="AB82" s="718"/>
      <c r="AC82" s="210"/>
      <c r="AD82" s="201"/>
      <c r="AE82" s="201"/>
      <c r="AF82" s="211"/>
      <c r="AG82" s="211"/>
      <c r="AH82" s="211"/>
      <c r="AI82" s="211"/>
      <c r="AJ82" s="211"/>
      <c r="AK82" s="211"/>
      <c r="AL82" s="211"/>
      <c r="AM82" s="211"/>
      <c r="AN82" s="212"/>
      <c r="AO82" s="570">
        <v>1070</v>
      </c>
    </row>
    <row r="83" spans="1:41" ht="12" customHeight="1">
      <c r="A83" s="222" t="s">
        <v>1952</v>
      </c>
      <c r="B83" s="196" t="s">
        <v>1669</v>
      </c>
      <c r="C83" s="197" t="s">
        <v>1670</v>
      </c>
      <c r="D83" s="198"/>
      <c r="E83" s="198"/>
      <c r="F83" s="198"/>
      <c r="G83" s="198"/>
      <c r="H83" s="198"/>
      <c r="I83" s="211"/>
      <c r="J83" s="211"/>
      <c r="K83" s="198"/>
      <c r="L83" s="199"/>
      <c r="M83" s="717" t="s">
        <v>1671</v>
      </c>
      <c r="N83" s="709"/>
      <c r="O83" s="709"/>
      <c r="P83" s="709"/>
      <c r="Q83" s="718"/>
      <c r="R83" s="717">
        <v>2.5</v>
      </c>
      <c r="S83" s="709"/>
      <c r="T83" s="718"/>
      <c r="U83" s="717" t="s">
        <v>1672</v>
      </c>
      <c r="V83" s="709"/>
      <c r="W83" s="709"/>
      <c r="X83" s="709"/>
      <c r="Y83" s="709"/>
      <c r="Z83" s="717">
        <v>9</v>
      </c>
      <c r="AA83" s="709"/>
      <c r="AB83" s="718"/>
      <c r="AC83" s="210"/>
      <c r="AD83" s="201"/>
      <c r="AE83" s="201"/>
      <c r="AF83" s="211"/>
      <c r="AG83" s="211"/>
      <c r="AH83" s="211"/>
      <c r="AI83" s="211"/>
      <c r="AJ83" s="211"/>
      <c r="AK83" s="211"/>
      <c r="AL83" s="211"/>
      <c r="AM83" s="211"/>
      <c r="AN83" s="212"/>
      <c r="AO83" s="570">
        <v>2910</v>
      </c>
    </row>
    <row r="84" spans="1:41" ht="12" customHeight="1">
      <c r="A84" s="222"/>
      <c r="B84" s="196"/>
      <c r="C84" s="197" t="s">
        <v>256</v>
      </c>
      <c r="D84" s="198"/>
      <c r="E84" s="198"/>
      <c r="F84" s="198"/>
      <c r="G84" s="198"/>
      <c r="H84" s="198"/>
      <c r="I84" s="211"/>
      <c r="J84" s="211"/>
      <c r="K84" s="198"/>
      <c r="L84" s="199"/>
      <c r="M84" s="717" t="s">
        <v>255</v>
      </c>
      <c r="N84" s="709"/>
      <c r="O84" s="709"/>
      <c r="P84" s="709"/>
      <c r="Q84" s="718"/>
      <c r="R84" s="717"/>
      <c r="S84" s="709"/>
      <c r="T84" s="718"/>
      <c r="U84" s="717"/>
      <c r="V84" s="709"/>
      <c r="W84" s="709"/>
      <c r="X84" s="709"/>
      <c r="Y84" s="709"/>
      <c r="Z84" s="717">
        <v>9</v>
      </c>
      <c r="AA84" s="709"/>
      <c r="AB84" s="718"/>
      <c r="AC84" s="210"/>
      <c r="AD84" s="201"/>
      <c r="AE84" s="201"/>
      <c r="AF84" s="211"/>
      <c r="AG84" s="211"/>
      <c r="AH84" s="211"/>
      <c r="AI84" s="211"/>
      <c r="AJ84" s="211"/>
      <c r="AK84" s="211"/>
      <c r="AL84" s="211"/>
      <c r="AM84" s="211"/>
      <c r="AN84" s="212"/>
      <c r="AO84" s="570">
        <v>535</v>
      </c>
    </row>
    <row r="85" spans="1:41" ht="12" customHeight="1">
      <c r="A85" s="222"/>
      <c r="B85" s="196"/>
      <c r="C85" s="197" t="s">
        <v>257</v>
      </c>
      <c r="D85" s="198"/>
      <c r="E85" s="198"/>
      <c r="F85" s="198"/>
      <c r="G85" s="198"/>
      <c r="H85" s="198"/>
      <c r="I85" s="211"/>
      <c r="J85" s="211"/>
      <c r="K85" s="198"/>
      <c r="L85" s="199"/>
      <c r="M85" s="717" t="s">
        <v>1565</v>
      </c>
      <c r="N85" s="709"/>
      <c r="O85" s="709"/>
      <c r="P85" s="709"/>
      <c r="Q85" s="718"/>
      <c r="R85" s="717"/>
      <c r="S85" s="709"/>
      <c r="T85" s="718"/>
      <c r="U85" s="717"/>
      <c r="V85" s="709"/>
      <c r="W85" s="709"/>
      <c r="X85" s="709"/>
      <c r="Y85" s="709"/>
      <c r="Z85" s="717">
        <v>9</v>
      </c>
      <c r="AA85" s="709"/>
      <c r="AB85" s="718"/>
      <c r="AC85" s="210"/>
      <c r="AD85" s="201"/>
      <c r="AE85" s="201"/>
      <c r="AF85" s="211"/>
      <c r="AG85" s="211"/>
      <c r="AH85" s="211"/>
      <c r="AI85" s="211"/>
      <c r="AJ85" s="211"/>
      <c r="AK85" s="211"/>
      <c r="AL85" s="211"/>
      <c r="AM85" s="211"/>
      <c r="AN85" s="212"/>
      <c r="AO85" s="570">
        <v>816</v>
      </c>
    </row>
    <row r="86" spans="1:41" ht="12" customHeight="1">
      <c r="A86" s="222"/>
      <c r="B86" s="196"/>
      <c r="C86" s="197" t="s">
        <v>258</v>
      </c>
      <c r="D86" s="198"/>
      <c r="E86" s="198"/>
      <c r="F86" s="198"/>
      <c r="G86" s="198"/>
      <c r="H86" s="198"/>
      <c r="I86" s="211"/>
      <c r="J86" s="211"/>
      <c r="K86" s="198"/>
      <c r="L86" s="199"/>
      <c r="M86" s="717" t="s">
        <v>1569</v>
      </c>
      <c r="N86" s="709"/>
      <c r="O86" s="709"/>
      <c r="P86" s="709"/>
      <c r="Q86" s="718"/>
      <c r="R86" s="717"/>
      <c r="S86" s="709"/>
      <c r="T86" s="718"/>
      <c r="U86" s="717"/>
      <c r="V86" s="709"/>
      <c r="W86" s="709"/>
      <c r="X86" s="709"/>
      <c r="Y86" s="709"/>
      <c r="Z86" s="717">
        <v>9</v>
      </c>
      <c r="AA86" s="709"/>
      <c r="AB86" s="718"/>
      <c r="AC86" s="210"/>
      <c r="AD86" s="201"/>
      <c r="AE86" s="201"/>
      <c r="AF86" s="211"/>
      <c r="AG86" s="211"/>
      <c r="AH86" s="211"/>
      <c r="AI86" s="211"/>
      <c r="AJ86" s="211"/>
      <c r="AK86" s="211"/>
      <c r="AL86" s="211"/>
      <c r="AM86" s="211"/>
      <c r="AN86" s="212"/>
      <c r="AO86" s="570">
        <v>884</v>
      </c>
    </row>
    <row r="87" spans="1:41" ht="12" customHeight="1">
      <c r="A87" s="222"/>
      <c r="B87" s="196"/>
      <c r="C87" s="197" t="s">
        <v>259</v>
      </c>
      <c r="D87" s="198"/>
      <c r="E87" s="198"/>
      <c r="F87" s="198"/>
      <c r="G87" s="198"/>
      <c r="H87" s="198"/>
      <c r="I87" s="211"/>
      <c r="J87" s="211"/>
      <c r="K87" s="198"/>
      <c r="L87" s="199"/>
      <c r="M87" s="717" t="s">
        <v>255</v>
      </c>
      <c r="N87" s="709"/>
      <c r="O87" s="709"/>
      <c r="P87" s="709"/>
      <c r="Q87" s="718"/>
      <c r="R87" s="717">
        <v>0.75</v>
      </c>
      <c r="S87" s="709"/>
      <c r="T87" s="718"/>
      <c r="U87" s="717">
        <v>515</v>
      </c>
      <c r="V87" s="709"/>
      <c r="W87" s="709"/>
      <c r="X87" s="709"/>
      <c r="Y87" s="709"/>
      <c r="Z87" s="717">
        <v>6</v>
      </c>
      <c r="AA87" s="709"/>
      <c r="AB87" s="718"/>
      <c r="AC87" s="210"/>
      <c r="AD87" s="201"/>
      <c r="AE87" s="201"/>
      <c r="AF87" s="211"/>
      <c r="AG87" s="211"/>
      <c r="AH87" s="211"/>
      <c r="AI87" s="211"/>
      <c r="AJ87" s="211"/>
      <c r="AK87" s="211"/>
      <c r="AL87" s="211"/>
      <c r="AM87" s="211"/>
      <c r="AN87" s="212"/>
      <c r="AO87" s="570">
        <v>780</v>
      </c>
    </row>
    <row r="88" spans="1:41" ht="12" customHeight="1">
      <c r="A88" s="222"/>
      <c r="B88" s="196"/>
      <c r="C88" s="197" t="s">
        <v>260</v>
      </c>
      <c r="D88" s="198"/>
      <c r="E88" s="198"/>
      <c r="F88" s="198"/>
      <c r="G88" s="198"/>
      <c r="H88" s="198"/>
      <c r="I88" s="211"/>
      <c r="J88" s="211"/>
      <c r="K88" s="198"/>
      <c r="L88" s="199"/>
      <c r="M88" s="717" t="s">
        <v>255</v>
      </c>
      <c r="N88" s="709"/>
      <c r="O88" s="709"/>
      <c r="P88" s="709"/>
      <c r="Q88" s="718"/>
      <c r="R88" s="717">
        <v>0.75</v>
      </c>
      <c r="S88" s="709"/>
      <c r="T88" s="718"/>
      <c r="U88" s="717">
        <v>515</v>
      </c>
      <c r="V88" s="709"/>
      <c r="W88" s="709"/>
      <c r="X88" s="709"/>
      <c r="Y88" s="709"/>
      <c r="Z88" s="717">
        <v>9</v>
      </c>
      <c r="AA88" s="709"/>
      <c r="AB88" s="718"/>
      <c r="AC88" s="210"/>
      <c r="AD88" s="201"/>
      <c r="AE88" s="201"/>
      <c r="AF88" s="211"/>
      <c r="AG88" s="211"/>
      <c r="AH88" s="211"/>
      <c r="AI88" s="211"/>
      <c r="AJ88" s="211"/>
      <c r="AK88" s="211"/>
      <c r="AL88" s="211"/>
      <c r="AM88" s="211"/>
      <c r="AN88" s="212"/>
      <c r="AO88" s="570">
        <v>800</v>
      </c>
    </row>
    <row r="89" spans="1:41" ht="12" customHeight="1">
      <c r="A89" s="222"/>
      <c r="B89" s="196"/>
      <c r="C89" s="197" t="s">
        <v>261</v>
      </c>
      <c r="D89" s="198"/>
      <c r="E89" s="198"/>
      <c r="F89" s="198"/>
      <c r="G89" s="198"/>
      <c r="H89" s="198"/>
      <c r="I89" s="211"/>
      <c r="J89" s="211"/>
      <c r="K89" s="198"/>
      <c r="L89" s="199"/>
      <c r="M89" s="717" t="s">
        <v>255</v>
      </c>
      <c r="N89" s="709"/>
      <c r="O89" s="709"/>
      <c r="P89" s="709"/>
      <c r="Q89" s="718"/>
      <c r="R89" s="717">
        <v>0.75</v>
      </c>
      <c r="S89" s="709"/>
      <c r="T89" s="718"/>
      <c r="U89" s="717">
        <v>500</v>
      </c>
      <c r="V89" s="709"/>
      <c r="W89" s="709"/>
      <c r="X89" s="709"/>
      <c r="Y89" s="709"/>
      <c r="Z89" s="717">
        <v>6</v>
      </c>
      <c r="AA89" s="709"/>
      <c r="AB89" s="718"/>
      <c r="AC89" s="210"/>
      <c r="AD89" s="201"/>
      <c r="AE89" s="201"/>
      <c r="AF89" s="211"/>
      <c r="AG89" s="211"/>
      <c r="AH89" s="211"/>
      <c r="AI89" s="211"/>
      <c r="AJ89" s="211"/>
      <c r="AK89" s="211"/>
      <c r="AL89" s="211"/>
      <c r="AM89" s="211"/>
      <c r="AN89" s="212"/>
      <c r="AO89" s="570">
        <v>845</v>
      </c>
    </row>
    <row r="90" spans="1:41" ht="12" customHeight="1">
      <c r="A90" s="222"/>
      <c r="B90" s="196"/>
      <c r="C90" s="197" t="s">
        <v>262</v>
      </c>
      <c r="D90" s="198"/>
      <c r="E90" s="198"/>
      <c r="F90" s="198"/>
      <c r="G90" s="198"/>
      <c r="H90" s="198"/>
      <c r="I90" s="211"/>
      <c r="J90" s="211"/>
      <c r="K90" s="198"/>
      <c r="L90" s="199"/>
      <c r="M90" s="717" t="s">
        <v>255</v>
      </c>
      <c r="N90" s="709"/>
      <c r="O90" s="709"/>
      <c r="P90" s="709"/>
      <c r="Q90" s="718"/>
      <c r="R90" s="717">
        <v>0.75</v>
      </c>
      <c r="S90" s="709"/>
      <c r="T90" s="718"/>
      <c r="U90" s="717">
        <v>500</v>
      </c>
      <c r="V90" s="709"/>
      <c r="W90" s="709"/>
      <c r="X90" s="709"/>
      <c r="Y90" s="709"/>
      <c r="Z90" s="717">
        <v>9</v>
      </c>
      <c r="AA90" s="709"/>
      <c r="AB90" s="718"/>
      <c r="AC90" s="210"/>
      <c r="AD90" s="201"/>
      <c r="AE90" s="201"/>
      <c r="AF90" s="211"/>
      <c r="AG90" s="211"/>
      <c r="AH90" s="211"/>
      <c r="AI90" s="211"/>
      <c r="AJ90" s="211"/>
      <c r="AK90" s="211"/>
      <c r="AL90" s="211"/>
      <c r="AM90" s="211"/>
      <c r="AN90" s="212"/>
      <c r="AO90" s="570">
        <v>860</v>
      </c>
    </row>
    <row r="91" spans="1:41" ht="12" customHeight="1">
      <c r="A91" s="222"/>
      <c r="B91" s="196"/>
      <c r="C91" s="197" t="s">
        <v>263</v>
      </c>
      <c r="D91" s="198"/>
      <c r="E91" s="198"/>
      <c r="F91" s="198"/>
      <c r="G91" s="198"/>
      <c r="H91" s="198"/>
      <c r="I91" s="211"/>
      <c r="J91" s="211"/>
      <c r="K91" s="198"/>
      <c r="L91" s="199"/>
      <c r="M91" s="717" t="s">
        <v>1569</v>
      </c>
      <c r="N91" s="709"/>
      <c r="O91" s="709"/>
      <c r="P91" s="709"/>
      <c r="Q91" s="718"/>
      <c r="R91" s="717">
        <v>0.8</v>
      </c>
      <c r="S91" s="709"/>
      <c r="T91" s="718"/>
      <c r="U91" s="717">
        <v>520</v>
      </c>
      <c r="V91" s="709"/>
      <c r="W91" s="709"/>
      <c r="X91" s="709"/>
      <c r="Y91" s="709"/>
      <c r="Z91" s="717">
        <v>9</v>
      </c>
      <c r="AA91" s="709"/>
      <c r="AB91" s="718"/>
      <c r="AC91" s="210"/>
      <c r="AD91" s="201"/>
      <c r="AE91" s="201"/>
      <c r="AF91" s="211"/>
      <c r="AG91" s="211"/>
      <c r="AH91" s="211"/>
      <c r="AI91" s="211"/>
      <c r="AJ91" s="211"/>
      <c r="AK91" s="211"/>
      <c r="AL91" s="211"/>
      <c r="AM91" s="211"/>
      <c r="AN91" s="212"/>
      <c r="AO91" s="570">
        <v>975</v>
      </c>
    </row>
    <row r="92" spans="1:41" ht="12" customHeight="1">
      <c r="A92" s="222"/>
      <c r="B92" s="196"/>
      <c r="C92" s="197" t="s">
        <v>264</v>
      </c>
      <c r="D92" s="198"/>
      <c r="E92" s="198"/>
      <c r="F92" s="198"/>
      <c r="G92" s="198"/>
      <c r="H92" s="198"/>
      <c r="I92" s="211"/>
      <c r="J92" s="211"/>
      <c r="K92" s="198"/>
      <c r="L92" s="199"/>
      <c r="M92" s="717" t="s">
        <v>1569</v>
      </c>
      <c r="N92" s="709"/>
      <c r="O92" s="709"/>
      <c r="P92" s="709"/>
      <c r="Q92" s="718"/>
      <c r="R92" s="717">
        <v>0.9</v>
      </c>
      <c r="S92" s="709"/>
      <c r="T92" s="718"/>
      <c r="U92" s="717">
        <v>507</v>
      </c>
      <c r="V92" s="709"/>
      <c r="W92" s="709"/>
      <c r="X92" s="709"/>
      <c r="Y92" s="709"/>
      <c r="Z92" s="717">
        <v>9</v>
      </c>
      <c r="AA92" s="709"/>
      <c r="AB92" s="718"/>
      <c r="AC92" s="210" t="s">
        <v>211</v>
      </c>
      <c r="AD92" s="201"/>
      <c r="AE92" s="201"/>
      <c r="AF92" s="211"/>
      <c r="AG92" s="211"/>
      <c r="AH92" s="211"/>
      <c r="AI92" s="211"/>
      <c r="AJ92" s="211"/>
      <c r="AK92" s="211"/>
      <c r="AL92" s="211"/>
      <c r="AM92" s="211"/>
      <c r="AN92" s="212"/>
      <c r="AO92" s="570">
        <v>1180</v>
      </c>
    </row>
    <row r="93" spans="1:41" ht="12" customHeight="1">
      <c r="A93" s="222"/>
      <c r="B93" s="196"/>
      <c r="C93" s="197" t="s">
        <v>276</v>
      </c>
      <c r="D93" s="198"/>
      <c r="E93" s="198"/>
      <c r="F93" s="198"/>
      <c r="G93" s="198"/>
      <c r="H93" s="198"/>
      <c r="I93" s="211"/>
      <c r="J93" s="211"/>
      <c r="K93" s="198"/>
      <c r="L93" s="199"/>
      <c r="M93" s="717" t="s">
        <v>255</v>
      </c>
      <c r="N93" s="709"/>
      <c r="O93" s="709"/>
      <c r="P93" s="709"/>
      <c r="Q93" s="718"/>
      <c r="R93" s="717">
        <v>1</v>
      </c>
      <c r="S93" s="709"/>
      <c r="T93" s="718"/>
      <c r="U93" s="717">
        <v>500</v>
      </c>
      <c r="V93" s="709"/>
      <c r="W93" s="709"/>
      <c r="X93" s="709"/>
      <c r="Y93" s="709"/>
      <c r="Z93" s="715" t="s">
        <v>275</v>
      </c>
      <c r="AA93" s="716"/>
      <c r="AB93" s="710"/>
      <c r="AC93" s="210"/>
      <c r="AD93" s="201"/>
      <c r="AE93" s="201"/>
      <c r="AF93" s="211"/>
      <c r="AG93" s="211"/>
      <c r="AH93" s="211"/>
      <c r="AI93" s="211"/>
      <c r="AJ93" s="211"/>
      <c r="AK93" s="211"/>
      <c r="AL93" s="211"/>
      <c r="AM93" s="211"/>
      <c r="AN93" s="212"/>
      <c r="AO93" s="570">
        <v>760</v>
      </c>
    </row>
    <row r="94" spans="1:41" ht="12" customHeight="1">
      <c r="A94" s="222"/>
      <c r="B94" s="196"/>
      <c r="C94" s="197" t="s">
        <v>277</v>
      </c>
      <c r="D94" s="198"/>
      <c r="E94" s="198"/>
      <c r="F94" s="198"/>
      <c r="G94" s="198"/>
      <c r="H94" s="198"/>
      <c r="I94" s="211"/>
      <c r="J94" s="211"/>
      <c r="K94" s="198"/>
      <c r="L94" s="199"/>
      <c r="M94" s="717" t="s">
        <v>1565</v>
      </c>
      <c r="N94" s="709"/>
      <c r="O94" s="709"/>
      <c r="P94" s="709"/>
      <c r="Q94" s="718"/>
      <c r="R94" s="717">
        <v>1.3</v>
      </c>
      <c r="S94" s="709"/>
      <c r="T94" s="718"/>
      <c r="U94" s="717">
        <v>580</v>
      </c>
      <c r="V94" s="709"/>
      <c r="W94" s="709"/>
      <c r="X94" s="709"/>
      <c r="Y94" s="709"/>
      <c r="Z94" s="715" t="s">
        <v>275</v>
      </c>
      <c r="AA94" s="716"/>
      <c r="AB94" s="710"/>
      <c r="AC94" s="210"/>
      <c r="AD94" s="201"/>
      <c r="AE94" s="201"/>
      <c r="AF94" s="211"/>
      <c r="AG94" s="211"/>
      <c r="AH94" s="211"/>
      <c r="AI94" s="211"/>
      <c r="AJ94" s="211"/>
      <c r="AK94" s="211"/>
      <c r="AL94" s="211"/>
      <c r="AM94" s="211"/>
      <c r="AN94" s="212"/>
      <c r="AO94" s="570">
        <v>815</v>
      </c>
    </row>
    <row r="95" spans="1:41" ht="12" customHeight="1">
      <c r="A95" s="222"/>
      <c r="B95" s="196"/>
      <c r="C95" s="197" t="s">
        <v>278</v>
      </c>
      <c r="D95" s="198"/>
      <c r="E95" s="198"/>
      <c r="F95" s="198"/>
      <c r="G95" s="198"/>
      <c r="H95" s="198"/>
      <c r="I95" s="211"/>
      <c r="J95" s="211"/>
      <c r="K95" s="198"/>
      <c r="L95" s="199"/>
      <c r="M95" s="717" t="s">
        <v>1569</v>
      </c>
      <c r="N95" s="709"/>
      <c r="O95" s="709"/>
      <c r="P95" s="709"/>
      <c r="Q95" s="718"/>
      <c r="R95" s="717">
        <v>1.3</v>
      </c>
      <c r="S95" s="709"/>
      <c r="T95" s="718"/>
      <c r="U95" s="717">
        <v>580</v>
      </c>
      <c r="V95" s="709"/>
      <c r="W95" s="709"/>
      <c r="X95" s="709"/>
      <c r="Y95" s="709"/>
      <c r="Z95" s="715" t="s">
        <v>275</v>
      </c>
      <c r="AA95" s="716"/>
      <c r="AB95" s="710"/>
      <c r="AC95" s="210"/>
      <c r="AD95" s="201"/>
      <c r="AE95" s="201"/>
      <c r="AF95" s="211"/>
      <c r="AG95" s="211"/>
      <c r="AH95" s="211"/>
      <c r="AI95" s="211"/>
      <c r="AJ95" s="211"/>
      <c r="AK95" s="211"/>
      <c r="AL95" s="211"/>
      <c r="AM95" s="211"/>
      <c r="AN95" s="212"/>
      <c r="AO95" s="570">
        <v>1125</v>
      </c>
    </row>
    <row r="96" spans="1:41" s="289" customFormat="1" ht="15" customHeight="1">
      <c r="A96" s="368"/>
      <c r="B96" s="194" t="s">
        <v>268</v>
      </c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5"/>
      <c r="AB96" s="195"/>
      <c r="AC96" s="195"/>
      <c r="AD96" s="195"/>
      <c r="AE96" s="195"/>
      <c r="AF96" s="195"/>
      <c r="AG96" s="287"/>
      <c r="AH96" s="287"/>
      <c r="AI96" s="287"/>
      <c r="AJ96" s="287"/>
      <c r="AK96" s="288"/>
      <c r="AL96" s="571"/>
      <c r="AM96" s="571"/>
      <c r="AN96" s="571"/>
      <c r="AO96" s="286"/>
    </row>
    <row r="97" spans="1:41" ht="12" customHeight="1">
      <c r="A97" s="359"/>
      <c r="B97" s="675" t="s">
        <v>1596</v>
      </c>
      <c r="C97" s="711" t="s">
        <v>1597</v>
      </c>
      <c r="D97" s="712"/>
      <c r="E97" s="712"/>
      <c r="F97" s="712"/>
      <c r="G97" s="712"/>
      <c r="H97" s="712"/>
      <c r="I97" s="712"/>
      <c r="J97" s="712"/>
      <c r="K97" s="712"/>
      <c r="L97" s="713"/>
      <c r="M97" s="711" t="s">
        <v>710</v>
      </c>
      <c r="N97" s="712"/>
      <c r="O97" s="712"/>
      <c r="P97" s="712"/>
      <c r="Q97" s="713"/>
      <c r="R97" s="711" t="s">
        <v>1453</v>
      </c>
      <c r="S97" s="712"/>
      <c r="T97" s="713"/>
      <c r="U97" s="711" t="s">
        <v>1455</v>
      </c>
      <c r="V97" s="712"/>
      <c r="W97" s="712"/>
      <c r="X97" s="712"/>
      <c r="Y97" s="712"/>
      <c r="Z97" s="754" t="s">
        <v>270</v>
      </c>
      <c r="AA97" s="755"/>
      <c r="AB97" s="794"/>
      <c r="AC97" s="711" t="s">
        <v>1577</v>
      </c>
      <c r="AD97" s="712"/>
      <c r="AE97" s="712"/>
      <c r="AF97" s="712"/>
      <c r="AG97" s="712"/>
      <c r="AH97" s="712"/>
      <c r="AI97" s="712"/>
      <c r="AJ97" s="712"/>
      <c r="AK97" s="712"/>
      <c r="AL97" s="712"/>
      <c r="AM97" s="712"/>
      <c r="AN97" s="713"/>
      <c r="AO97" s="713" t="s">
        <v>1578</v>
      </c>
    </row>
    <row r="98" spans="1:41" ht="12" customHeight="1">
      <c r="A98" s="360"/>
      <c r="B98" s="676"/>
      <c r="C98" s="714"/>
      <c r="D98" s="700"/>
      <c r="E98" s="700"/>
      <c r="F98" s="700"/>
      <c r="G98" s="700"/>
      <c r="H98" s="700"/>
      <c r="I98" s="700"/>
      <c r="J98" s="700"/>
      <c r="K98" s="700"/>
      <c r="L98" s="701"/>
      <c r="M98" s="714" t="s">
        <v>1454</v>
      </c>
      <c r="N98" s="700"/>
      <c r="O98" s="700"/>
      <c r="P98" s="700"/>
      <c r="Q98" s="701"/>
      <c r="R98" s="714" t="s">
        <v>1245</v>
      </c>
      <c r="S98" s="700"/>
      <c r="T98" s="701"/>
      <c r="U98" s="714" t="s">
        <v>1303</v>
      </c>
      <c r="V98" s="700"/>
      <c r="W98" s="700"/>
      <c r="X98" s="700"/>
      <c r="Y98" s="700"/>
      <c r="Z98" s="756"/>
      <c r="AA98" s="757"/>
      <c r="AB98" s="795"/>
      <c r="AC98" s="714"/>
      <c r="AD98" s="700"/>
      <c r="AE98" s="700"/>
      <c r="AF98" s="700"/>
      <c r="AG98" s="700"/>
      <c r="AH98" s="700"/>
      <c r="AI98" s="700"/>
      <c r="AJ98" s="700"/>
      <c r="AK98" s="700"/>
      <c r="AL98" s="700"/>
      <c r="AM98" s="700"/>
      <c r="AN98" s="701"/>
      <c r="AO98" s="701"/>
    </row>
    <row r="99" spans="1:41" ht="12" customHeight="1">
      <c r="A99" s="361"/>
      <c r="B99" s="220" t="s">
        <v>1659</v>
      </c>
      <c r="C99" s="290" t="s">
        <v>1649</v>
      </c>
      <c r="D99" s="198"/>
      <c r="E99" s="198"/>
      <c r="F99" s="198"/>
      <c r="G99" s="198"/>
      <c r="H99" s="198"/>
      <c r="I99" s="211"/>
      <c r="J99" s="211"/>
      <c r="K99" s="198"/>
      <c r="L99" s="198"/>
      <c r="M99" s="696" t="s">
        <v>1304</v>
      </c>
      <c r="N99" s="697"/>
      <c r="O99" s="697"/>
      <c r="P99" s="697"/>
      <c r="Q99" s="698"/>
      <c r="R99" s="696">
        <v>0.85</v>
      </c>
      <c r="S99" s="697"/>
      <c r="T99" s="698"/>
      <c r="U99" s="717" t="s">
        <v>1667</v>
      </c>
      <c r="V99" s="709"/>
      <c r="W99" s="709"/>
      <c r="X99" s="709"/>
      <c r="Y99" s="718"/>
      <c r="Z99" s="717">
        <v>9</v>
      </c>
      <c r="AA99" s="709"/>
      <c r="AB99" s="718"/>
      <c r="AC99" s="200"/>
      <c r="AD99" s="201"/>
      <c r="AE99" s="201"/>
      <c r="AF99" s="211"/>
      <c r="AG99" s="211"/>
      <c r="AH99" s="211"/>
      <c r="AI99" s="211"/>
      <c r="AJ99" s="211"/>
      <c r="AK99" s="211"/>
      <c r="AL99" s="211"/>
      <c r="AM99" s="211"/>
      <c r="AN99" s="212"/>
      <c r="AO99" s="570">
        <v>1122</v>
      </c>
    </row>
    <row r="100" spans="1:41" ht="12" customHeight="1">
      <c r="A100" s="361"/>
      <c r="B100" s="220" t="s">
        <v>1660</v>
      </c>
      <c r="C100" s="291" t="s">
        <v>1650</v>
      </c>
      <c r="D100" s="198"/>
      <c r="E100" s="198"/>
      <c r="F100" s="198"/>
      <c r="G100" s="198"/>
      <c r="H100" s="198"/>
      <c r="I100" s="211"/>
      <c r="J100" s="211"/>
      <c r="K100" s="198"/>
      <c r="L100" s="198"/>
      <c r="M100" s="696" t="s">
        <v>1304</v>
      </c>
      <c r="N100" s="697"/>
      <c r="O100" s="697"/>
      <c r="P100" s="697"/>
      <c r="Q100" s="698"/>
      <c r="R100" s="696">
        <v>0.85</v>
      </c>
      <c r="S100" s="697"/>
      <c r="T100" s="698"/>
      <c r="U100" s="717" t="s">
        <v>1667</v>
      </c>
      <c r="V100" s="709"/>
      <c r="W100" s="709"/>
      <c r="X100" s="709"/>
      <c r="Y100" s="718"/>
      <c r="Z100" s="717">
        <v>9</v>
      </c>
      <c r="AA100" s="709"/>
      <c r="AB100" s="718"/>
      <c r="AC100" s="200"/>
      <c r="AD100" s="201"/>
      <c r="AE100" s="201"/>
      <c r="AF100" s="211"/>
      <c r="AG100" s="211"/>
      <c r="AH100" s="211"/>
      <c r="AI100" s="211"/>
      <c r="AJ100" s="211"/>
      <c r="AK100" s="211"/>
      <c r="AL100" s="211"/>
      <c r="AM100" s="211"/>
      <c r="AN100" s="212"/>
      <c r="AO100" s="570">
        <v>1160</v>
      </c>
    </row>
    <row r="101" spans="1:41" ht="12" customHeight="1">
      <c r="A101" s="361"/>
      <c r="B101" s="220" t="s">
        <v>1661</v>
      </c>
      <c r="C101" s="290" t="s">
        <v>1651</v>
      </c>
      <c r="D101" s="198"/>
      <c r="E101" s="198"/>
      <c r="F101" s="198"/>
      <c r="G101" s="198"/>
      <c r="H101" s="198"/>
      <c r="I101" s="211"/>
      <c r="J101" s="211"/>
      <c r="K101" s="198"/>
      <c r="L101" s="198"/>
      <c r="M101" s="696" t="s">
        <v>1304</v>
      </c>
      <c r="N101" s="697"/>
      <c r="O101" s="697"/>
      <c r="P101" s="697"/>
      <c r="Q101" s="698"/>
      <c r="R101" s="696">
        <v>0.9</v>
      </c>
      <c r="S101" s="697"/>
      <c r="T101" s="698"/>
      <c r="U101" s="717" t="s">
        <v>1668</v>
      </c>
      <c r="V101" s="709"/>
      <c r="W101" s="709"/>
      <c r="X101" s="709"/>
      <c r="Y101" s="718"/>
      <c r="Z101" s="717">
        <v>9</v>
      </c>
      <c r="AA101" s="709"/>
      <c r="AB101" s="718"/>
      <c r="AC101" s="200"/>
      <c r="AD101" s="201"/>
      <c r="AE101" s="201"/>
      <c r="AF101" s="211"/>
      <c r="AG101" s="211"/>
      <c r="AH101" s="211"/>
      <c r="AI101" s="211"/>
      <c r="AJ101" s="211"/>
      <c r="AK101" s="211"/>
      <c r="AL101" s="211"/>
      <c r="AM101" s="211"/>
      <c r="AN101" s="212"/>
      <c r="AO101" s="570">
        <v>1330</v>
      </c>
    </row>
    <row r="102" spans="1:41" ht="12" customHeight="1">
      <c r="A102" s="361"/>
      <c r="B102" s="220" t="s">
        <v>1662</v>
      </c>
      <c r="C102" s="291" t="s">
        <v>1652</v>
      </c>
      <c r="D102" s="198"/>
      <c r="E102" s="198"/>
      <c r="F102" s="198"/>
      <c r="G102" s="198"/>
      <c r="H102" s="198"/>
      <c r="I102" s="211"/>
      <c r="J102" s="211"/>
      <c r="K102" s="198"/>
      <c r="L102" s="198"/>
      <c r="M102" s="717" t="s">
        <v>1304</v>
      </c>
      <c r="N102" s="709"/>
      <c r="O102" s="709"/>
      <c r="P102" s="709"/>
      <c r="Q102" s="718"/>
      <c r="R102" s="696">
        <v>0.9</v>
      </c>
      <c r="S102" s="697"/>
      <c r="T102" s="698"/>
      <c r="U102" s="717" t="s">
        <v>1668</v>
      </c>
      <c r="V102" s="709"/>
      <c r="W102" s="709"/>
      <c r="X102" s="709"/>
      <c r="Y102" s="718"/>
      <c r="Z102" s="717">
        <v>9</v>
      </c>
      <c r="AA102" s="709"/>
      <c r="AB102" s="718"/>
      <c r="AC102" s="200"/>
      <c r="AD102" s="201"/>
      <c r="AE102" s="201"/>
      <c r="AF102" s="211"/>
      <c r="AG102" s="211"/>
      <c r="AH102" s="211"/>
      <c r="AI102" s="211"/>
      <c r="AJ102" s="211"/>
      <c r="AK102" s="211"/>
      <c r="AL102" s="211"/>
      <c r="AM102" s="211"/>
      <c r="AN102" s="212"/>
      <c r="AO102" s="570">
        <v>1370</v>
      </c>
    </row>
    <row r="103" spans="1:41" ht="12" customHeight="1">
      <c r="A103" s="361"/>
      <c r="B103" s="220" t="s">
        <v>1665</v>
      </c>
      <c r="C103" s="290" t="s">
        <v>1655</v>
      </c>
      <c r="D103" s="198"/>
      <c r="E103" s="198"/>
      <c r="F103" s="198"/>
      <c r="G103" s="198"/>
      <c r="H103" s="198"/>
      <c r="I103" s="211"/>
      <c r="J103" s="211"/>
      <c r="K103" s="198"/>
      <c r="L103" s="198"/>
      <c r="M103" s="717" t="s">
        <v>1304</v>
      </c>
      <c r="N103" s="709"/>
      <c r="O103" s="709"/>
      <c r="P103" s="709"/>
      <c r="Q103" s="718"/>
      <c r="R103" s="717"/>
      <c r="S103" s="709"/>
      <c r="T103" s="718"/>
      <c r="U103" s="717"/>
      <c r="V103" s="709"/>
      <c r="W103" s="709"/>
      <c r="X103" s="709"/>
      <c r="Y103" s="718"/>
      <c r="Z103" s="717">
        <v>9</v>
      </c>
      <c r="AA103" s="709"/>
      <c r="AB103" s="718"/>
      <c r="AC103" s="200"/>
      <c r="AD103" s="201"/>
      <c r="AE103" s="201"/>
      <c r="AF103" s="211"/>
      <c r="AG103" s="211"/>
      <c r="AH103" s="211"/>
      <c r="AI103" s="211"/>
      <c r="AJ103" s="211"/>
      <c r="AK103" s="211"/>
      <c r="AL103" s="211"/>
      <c r="AM103" s="211"/>
      <c r="AN103" s="212"/>
      <c r="AO103" s="570">
        <v>1780</v>
      </c>
    </row>
    <row r="104" spans="1:41" ht="12" customHeight="1">
      <c r="A104" s="361"/>
      <c r="B104" s="220" t="s">
        <v>1666</v>
      </c>
      <c r="C104" s="291" t="s">
        <v>1656</v>
      </c>
      <c r="D104" s="198"/>
      <c r="E104" s="198"/>
      <c r="F104" s="198"/>
      <c r="G104" s="198"/>
      <c r="H104" s="198"/>
      <c r="I104" s="211"/>
      <c r="J104" s="211"/>
      <c r="K104" s="198"/>
      <c r="L104" s="198"/>
      <c r="M104" s="717" t="s">
        <v>1304</v>
      </c>
      <c r="N104" s="709"/>
      <c r="O104" s="709"/>
      <c r="P104" s="709"/>
      <c r="Q104" s="718"/>
      <c r="R104" s="717"/>
      <c r="S104" s="709"/>
      <c r="T104" s="718"/>
      <c r="U104" s="717"/>
      <c r="V104" s="709"/>
      <c r="W104" s="709"/>
      <c r="X104" s="709"/>
      <c r="Y104" s="718"/>
      <c r="Z104" s="717">
        <v>9</v>
      </c>
      <c r="AA104" s="709"/>
      <c r="AB104" s="718"/>
      <c r="AC104" s="200"/>
      <c r="AD104" s="201"/>
      <c r="AE104" s="201"/>
      <c r="AF104" s="211"/>
      <c r="AG104" s="211"/>
      <c r="AH104" s="211"/>
      <c r="AI104" s="211"/>
      <c r="AJ104" s="211"/>
      <c r="AK104" s="211"/>
      <c r="AL104" s="211"/>
      <c r="AM104" s="211"/>
      <c r="AN104" s="212"/>
      <c r="AO104" s="570">
        <v>1810</v>
      </c>
    </row>
    <row r="105" spans="1:41" ht="12" customHeight="1">
      <c r="A105" s="222"/>
      <c r="B105" s="196"/>
      <c r="C105" s="197" t="s">
        <v>273</v>
      </c>
      <c r="D105" s="198"/>
      <c r="E105" s="198"/>
      <c r="F105" s="198"/>
      <c r="G105" s="198"/>
      <c r="H105" s="198"/>
      <c r="I105" s="211"/>
      <c r="J105" s="211"/>
      <c r="K105" s="198"/>
      <c r="L105" s="199"/>
      <c r="M105" s="717" t="s">
        <v>1569</v>
      </c>
      <c r="N105" s="709"/>
      <c r="O105" s="709"/>
      <c r="P105" s="709"/>
      <c r="Q105" s="718"/>
      <c r="R105" s="696">
        <v>1.5</v>
      </c>
      <c r="S105" s="697"/>
      <c r="T105" s="698"/>
      <c r="U105" s="717">
        <v>515</v>
      </c>
      <c r="V105" s="709"/>
      <c r="W105" s="709"/>
      <c r="X105" s="709"/>
      <c r="Y105" s="718"/>
      <c r="Z105" s="717">
        <v>9</v>
      </c>
      <c r="AA105" s="709"/>
      <c r="AB105" s="718"/>
      <c r="AC105" s="210" t="s">
        <v>272</v>
      </c>
      <c r="AD105" s="201"/>
      <c r="AE105" s="201"/>
      <c r="AF105" s="211"/>
      <c r="AG105" s="211"/>
      <c r="AH105" s="211"/>
      <c r="AI105" s="211"/>
      <c r="AJ105" s="211"/>
      <c r="AK105" s="211"/>
      <c r="AL105" s="211"/>
      <c r="AM105" s="211"/>
      <c r="AN105" s="212"/>
      <c r="AO105" s="570">
        <v>2170</v>
      </c>
    </row>
    <row r="106" spans="1:41" ht="12" customHeight="1">
      <c r="A106" s="222"/>
      <c r="B106" s="196"/>
      <c r="C106" s="197" t="s">
        <v>274</v>
      </c>
      <c r="D106" s="198"/>
      <c r="E106" s="198"/>
      <c r="F106" s="198"/>
      <c r="G106" s="198"/>
      <c r="H106" s="198"/>
      <c r="I106" s="211"/>
      <c r="J106" s="211"/>
      <c r="K106" s="198"/>
      <c r="L106" s="199"/>
      <c r="M106" s="717" t="s">
        <v>1569</v>
      </c>
      <c r="N106" s="709"/>
      <c r="O106" s="709"/>
      <c r="P106" s="709"/>
      <c r="Q106" s="718"/>
      <c r="R106" s="696">
        <v>1.4</v>
      </c>
      <c r="S106" s="697"/>
      <c r="T106" s="698"/>
      <c r="U106" s="717">
        <v>515</v>
      </c>
      <c r="V106" s="709"/>
      <c r="W106" s="709"/>
      <c r="X106" s="709"/>
      <c r="Y106" s="718"/>
      <c r="Z106" s="717">
        <v>9</v>
      </c>
      <c r="AA106" s="709"/>
      <c r="AB106" s="718"/>
      <c r="AC106" s="200"/>
      <c r="AD106" s="201"/>
      <c r="AE106" s="201"/>
      <c r="AF106" s="211"/>
      <c r="AG106" s="211"/>
      <c r="AH106" s="211"/>
      <c r="AI106" s="211"/>
      <c r="AJ106" s="211"/>
      <c r="AK106" s="211"/>
      <c r="AL106" s="211"/>
      <c r="AM106" s="211"/>
      <c r="AN106" s="212"/>
      <c r="AO106" s="570">
        <v>1790</v>
      </c>
    </row>
    <row r="107" spans="1:41" ht="12" customHeight="1">
      <c r="A107" s="361"/>
      <c r="B107" s="220"/>
      <c r="C107" s="292" t="s">
        <v>110</v>
      </c>
      <c r="D107" s="198"/>
      <c r="E107" s="198"/>
      <c r="F107" s="198"/>
      <c r="G107" s="198"/>
      <c r="H107" s="211"/>
      <c r="I107" s="211"/>
      <c r="J107" s="198"/>
      <c r="K107" s="198"/>
      <c r="L107" s="199"/>
      <c r="M107" s="709">
        <v>200</v>
      </c>
      <c r="N107" s="709"/>
      <c r="O107" s="709"/>
      <c r="P107" s="709"/>
      <c r="Q107" s="718"/>
      <c r="R107" s="696">
        <v>1.05</v>
      </c>
      <c r="S107" s="697"/>
      <c r="T107" s="698"/>
      <c r="U107" s="717" t="s">
        <v>103</v>
      </c>
      <c r="V107" s="709"/>
      <c r="W107" s="709"/>
      <c r="X107" s="709"/>
      <c r="Y107" s="718"/>
      <c r="Z107" s="717" t="s">
        <v>275</v>
      </c>
      <c r="AA107" s="709"/>
      <c r="AB107" s="718"/>
      <c r="AC107" s="210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2"/>
      <c r="AO107" s="570">
        <v>891</v>
      </c>
    </row>
    <row r="108" spans="1:41" s="289" customFormat="1" ht="15" customHeight="1">
      <c r="A108" s="368"/>
      <c r="B108" s="194" t="s">
        <v>266</v>
      </c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5"/>
      <c r="Y108" s="195"/>
      <c r="Z108" s="195"/>
      <c r="AA108" s="572"/>
      <c r="AB108" s="572"/>
      <c r="AC108" s="572"/>
      <c r="AD108" s="572"/>
      <c r="AE108" s="572"/>
      <c r="AF108" s="572"/>
      <c r="AG108" s="311"/>
      <c r="AH108" s="311"/>
      <c r="AI108" s="311"/>
      <c r="AJ108" s="311"/>
      <c r="AK108" s="573"/>
      <c r="AO108" s="286"/>
    </row>
    <row r="109" spans="1:41" ht="12" customHeight="1">
      <c r="A109" s="359"/>
      <c r="B109" s="675" t="s">
        <v>1596</v>
      </c>
      <c r="C109" s="711" t="s">
        <v>1597</v>
      </c>
      <c r="D109" s="712"/>
      <c r="E109" s="712"/>
      <c r="F109" s="712"/>
      <c r="G109" s="712"/>
      <c r="H109" s="712"/>
      <c r="I109" s="712"/>
      <c r="J109" s="712"/>
      <c r="K109" s="712"/>
      <c r="L109" s="713"/>
      <c r="M109" s="711" t="s">
        <v>710</v>
      </c>
      <c r="N109" s="712"/>
      <c r="O109" s="712"/>
      <c r="P109" s="712"/>
      <c r="Q109" s="713"/>
      <c r="R109" s="711" t="s">
        <v>1453</v>
      </c>
      <c r="S109" s="712"/>
      <c r="T109" s="713"/>
      <c r="U109" s="711" t="s">
        <v>1455</v>
      </c>
      <c r="V109" s="712"/>
      <c r="W109" s="712"/>
      <c r="X109" s="712"/>
      <c r="Y109" s="712"/>
      <c r="Z109" s="754" t="s">
        <v>270</v>
      </c>
      <c r="AA109" s="755"/>
      <c r="AB109" s="794"/>
      <c r="AC109" s="711" t="s">
        <v>1577</v>
      </c>
      <c r="AD109" s="712"/>
      <c r="AE109" s="712"/>
      <c r="AF109" s="712"/>
      <c r="AG109" s="712"/>
      <c r="AH109" s="712"/>
      <c r="AI109" s="712"/>
      <c r="AJ109" s="712"/>
      <c r="AK109" s="712"/>
      <c r="AL109" s="712"/>
      <c r="AM109" s="712"/>
      <c r="AN109" s="713"/>
      <c r="AO109" s="713" t="s">
        <v>1578</v>
      </c>
    </row>
    <row r="110" spans="1:41" ht="12" customHeight="1">
      <c r="A110" s="360"/>
      <c r="B110" s="676"/>
      <c r="C110" s="714"/>
      <c r="D110" s="700"/>
      <c r="E110" s="700"/>
      <c r="F110" s="700"/>
      <c r="G110" s="700"/>
      <c r="H110" s="700"/>
      <c r="I110" s="700"/>
      <c r="J110" s="700"/>
      <c r="K110" s="700"/>
      <c r="L110" s="701"/>
      <c r="M110" s="714" t="s">
        <v>1454</v>
      </c>
      <c r="N110" s="700"/>
      <c r="O110" s="700"/>
      <c r="P110" s="700"/>
      <c r="Q110" s="701"/>
      <c r="R110" s="714" t="s">
        <v>1245</v>
      </c>
      <c r="S110" s="700"/>
      <c r="T110" s="701"/>
      <c r="U110" s="714" t="s">
        <v>1303</v>
      </c>
      <c r="V110" s="700"/>
      <c r="W110" s="700"/>
      <c r="X110" s="700"/>
      <c r="Y110" s="700"/>
      <c r="Z110" s="756"/>
      <c r="AA110" s="757"/>
      <c r="AB110" s="795"/>
      <c r="AC110" s="714"/>
      <c r="AD110" s="700"/>
      <c r="AE110" s="700"/>
      <c r="AF110" s="700"/>
      <c r="AG110" s="700"/>
      <c r="AH110" s="700"/>
      <c r="AI110" s="700"/>
      <c r="AJ110" s="700"/>
      <c r="AK110" s="700"/>
      <c r="AL110" s="700"/>
      <c r="AM110" s="700"/>
      <c r="AN110" s="701"/>
      <c r="AO110" s="701"/>
    </row>
    <row r="111" spans="1:41" ht="12" customHeight="1">
      <c r="A111" s="200"/>
      <c r="B111" s="206" t="s">
        <v>1620</v>
      </c>
      <c r="C111" s="197" t="s">
        <v>1253</v>
      </c>
      <c r="D111" s="198"/>
      <c r="E111" s="198"/>
      <c r="F111" s="198"/>
      <c r="G111" s="198"/>
      <c r="H111" s="198"/>
      <c r="I111" s="211"/>
      <c r="J111" s="211"/>
      <c r="K111" s="198"/>
      <c r="L111" s="199"/>
      <c r="M111" s="696" t="s">
        <v>1252</v>
      </c>
      <c r="N111" s="697"/>
      <c r="O111" s="697"/>
      <c r="P111" s="697"/>
      <c r="Q111" s="698"/>
      <c r="R111" s="696">
        <v>0.9</v>
      </c>
      <c r="S111" s="697"/>
      <c r="T111" s="698"/>
      <c r="U111" s="717" t="s">
        <v>809</v>
      </c>
      <c r="V111" s="709"/>
      <c r="W111" s="709"/>
      <c r="X111" s="709"/>
      <c r="Y111" s="709"/>
      <c r="Z111" s="717">
        <v>9</v>
      </c>
      <c r="AA111" s="709"/>
      <c r="AB111" s="718"/>
      <c r="AC111" s="200"/>
      <c r="AD111" s="201"/>
      <c r="AE111" s="201"/>
      <c r="AF111" s="211"/>
      <c r="AG111" s="211"/>
      <c r="AH111" s="211"/>
      <c r="AI111" s="211"/>
      <c r="AJ111" s="211"/>
      <c r="AK111" s="211"/>
      <c r="AL111" s="211"/>
      <c r="AM111" s="211"/>
      <c r="AN111" s="212"/>
      <c r="AO111" s="570">
        <v>840</v>
      </c>
    </row>
    <row r="112" spans="1:41" ht="12" customHeight="1">
      <c r="A112" s="200"/>
      <c r="B112" s="206" t="s">
        <v>705</v>
      </c>
      <c r="C112" s="197" t="s">
        <v>1242</v>
      </c>
      <c r="D112" s="198"/>
      <c r="E112" s="198"/>
      <c r="F112" s="198"/>
      <c r="G112" s="198"/>
      <c r="H112" s="198"/>
      <c r="I112" s="211"/>
      <c r="J112" s="211"/>
      <c r="K112" s="198"/>
      <c r="L112" s="199"/>
      <c r="M112" s="696" t="s">
        <v>1243</v>
      </c>
      <c r="N112" s="697"/>
      <c r="O112" s="697"/>
      <c r="P112" s="697"/>
      <c r="Q112" s="698"/>
      <c r="R112" s="696">
        <v>1.05</v>
      </c>
      <c r="S112" s="697"/>
      <c r="T112" s="698"/>
      <c r="U112" s="717" t="s">
        <v>811</v>
      </c>
      <c r="V112" s="709"/>
      <c r="W112" s="709"/>
      <c r="X112" s="709"/>
      <c r="Y112" s="709"/>
      <c r="Z112" s="717">
        <v>9</v>
      </c>
      <c r="AA112" s="709"/>
      <c r="AB112" s="718"/>
      <c r="AC112" s="200"/>
      <c r="AD112" s="201"/>
      <c r="AE112" s="201"/>
      <c r="AF112" s="211"/>
      <c r="AG112" s="211"/>
      <c r="AH112" s="211"/>
      <c r="AI112" s="211"/>
      <c r="AJ112" s="211"/>
      <c r="AK112" s="211"/>
      <c r="AL112" s="211"/>
      <c r="AM112" s="211"/>
      <c r="AN112" s="212"/>
      <c r="AO112" s="570">
        <v>980</v>
      </c>
    </row>
    <row r="113" spans="1:41" ht="12" customHeight="1">
      <c r="A113" s="200"/>
      <c r="B113" s="206"/>
      <c r="C113" s="197" t="s">
        <v>212</v>
      </c>
      <c r="D113" s="198"/>
      <c r="E113" s="198"/>
      <c r="F113" s="198"/>
      <c r="G113" s="198"/>
      <c r="H113" s="198"/>
      <c r="I113" s="211"/>
      <c r="J113" s="211"/>
      <c r="K113" s="198"/>
      <c r="L113" s="199"/>
      <c r="M113" s="696">
        <v>100</v>
      </c>
      <c r="N113" s="697"/>
      <c r="O113" s="697"/>
      <c r="P113" s="697"/>
      <c r="Q113" s="698"/>
      <c r="R113" s="696"/>
      <c r="S113" s="697"/>
      <c r="T113" s="698"/>
      <c r="U113" s="717"/>
      <c r="V113" s="709"/>
      <c r="W113" s="709"/>
      <c r="X113" s="709"/>
      <c r="Y113" s="709"/>
      <c r="Z113" s="717">
        <v>9</v>
      </c>
      <c r="AA113" s="709"/>
      <c r="AB113" s="718"/>
      <c r="AC113" s="200"/>
      <c r="AD113" s="201"/>
      <c r="AE113" s="201"/>
      <c r="AF113" s="211"/>
      <c r="AG113" s="211"/>
      <c r="AH113" s="211"/>
      <c r="AI113" s="211"/>
      <c r="AJ113" s="211"/>
      <c r="AK113" s="211"/>
      <c r="AL113" s="211"/>
      <c r="AM113" s="211"/>
      <c r="AN113" s="212"/>
      <c r="AO113" s="570">
        <v>824</v>
      </c>
    </row>
    <row r="114" spans="1:41" ht="12" customHeight="1">
      <c r="A114" s="200"/>
      <c r="B114" s="206"/>
      <c r="C114" s="197" t="s">
        <v>213</v>
      </c>
      <c r="D114" s="198"/>
      <c r="E114" s="198"/>
      <c r="F114" s="198"/>
      <c r="G114" s="198"/>
      <c r="H114" s="198"/>
      <c r="I114" s="211"/>
      <c r="J114" s="211"/>
      <c r="K114" s="198"/>
      <c r="L114" s="199"/>
      <c r="M114" s="696">
        <v>200</v>
      </c>
      <c r="N114" s="697"/>
      <c r="O114" s="697"/>
      <c r="P114" s="697"/>
      <c r="Q114" s="698"/>
      <c r="R114" s="696"/>
      <c r="S114" s="697"/>
      <c r="T114" s="698"/>
      <c r="U114" s="717"/>
      <c r="V114" s="709"/>
      <c r="W114" s="709"/>
      <c r="X114" s="709"/>
      <c r="Y114" s="709"/>
      <c r="Z114" s="717">
        <v>9</v>
      </c>
      <c r="AA114" s="709"/>
      <c r="AB114" s="718"/>
      <c r="AC114" s="200"/>
      <c r="AD114" s="201"/>
      <c r="AE114" s="201"/>
      <c r="AF114" s="211"/>
      <c r="AG114" s="211"/>
      <c r="AH114" s="211"/>
      <c r="AI114" s="211"/>
      <c r="AJ114" s="211"/>
      <c r="AK114" s="211"/>
      <c r="AL114" s="211"/>
      <c r="AM114" s="211"/>
      <c r="AN114" s="212"/>
      <c r="AO114" s="570">
        <v>877</v>
      </c>
    </row>
    <row r="115" spans="1:41" ht="12" customHeight="1">
      <c r="A115" s="200"/>
      <c r="B115" s="206"/>
      <c r="C115" s="197" t="s">
        <v>214</v>
      </c>
      <c r="D115" s="198"/>
      <c r="E115" s="198"/>
      <c r="F115" s="198"/>
      <c r="G115" s="198"/>
      <c r="H115" s="198"/>
      <c r="I115" s="211"/>
      <c r="J115" s="211"/>
      <c r="K115" s="198"/>
      <c r="L115" s="199"/>
      <c r="M115" s="717">
        <v>100</v>
      </c>
      <c r="N115" s="709"/>
      <c r="O115" s="709"/>
      <c r="P115" s="709"/>
      <c r="Q115" s="718"/>
      <c r="R115" s="696">
        <v>0.75</v>
      </c>
      <c r="S115" s="697"/>
      <c r="T115" s="698"/>
      <c r="U115" s="717">
        <v>515</v>
      </c>
      <c r="V115" s="709"/>
      <c r="W115" s="709"/>
      <c r="X115" s="709"/>
      <c r="Y115" s="709"/>
      <c r="Z115" s="717">
        <v>6</v>
      </c>
      <c r="AA115" s="709"/>
      <c r="AB115" s="718"/>
      <c r="AC115" s="200"/>
      <c r="AD115" s="201"/>
      <c r="AE115" s="201"/>
      <c r="AF115" s="211"/>
      <c r="AG115" s="211"/>
      <c r="AH115" s="211"/>
      <c r="AI115" s="211"/>
      <c r="AJ115" s="211"/>
      <c r="AK115" s="211"/>
      <c r="AL115" s="211"/>
      <c r="AM115" s="211"/>
      <c r="AN115" s="212"/>
      <c r="AO115" s="570">
        <v>825</v>
      </c>
    </row>
    <row r="116" spans="1:41" ht="12" customHeight="1">
      <c r="A116" s="200"/>
      <c r="B116" s="206"/>
      <c r="C116" s="197" t="s">
        <v>214</v>
      </c>
      <c r="D116" s="198"/>
      <c r="E116" s="198"/>
      <c r="F116" s="198"/>
      <c r="G116" s="198"/>
      <c r="H116" s="198"/>
      <c r="I116" s="211"/>
      <c r="J116" s="211"/>
      <c r="K116" s="198"/>
      <c r="L116" s="199"/>
      <c r="M116" s="717">
        <v>100</v>
      </c>
      <c r="N116" s="709"/>
      <c r="O116" s="709"/>
      <c r="P116" s="709"/>
      <c r="Q116" s="718"/>
      <c r="R116" s="696">
        <v>0.75</v>
      </c>
      <c r="S116" s="697"/>
      <c r="T116" s="698"/>
      <c r="U116" s="717">
        <v>515</v>
      </c>
      <c r="V116" s="709"/>
      <c r="W116" s="709"/>
      <c r="X116" s="709"/>
      <c r="Y116" s="709"/>
      <c r="Z116" s="717">
        <v>9</v>
      </c>
      <c r="AA116" s="709"/>
      <c r="AB116" s="718"/>
      <c r="AC116" s="200"/>
      <c r="AD116" s="201"/>
      <c r="AE116" s="201"/>
      <c r="AF116" s="211"/>
      <c r="AG116" s="211"/>
      <c r="AH116" s="211"/>
      <c r="AI116" s="211"/>
      <c r="AJ116" s="211"/>
      <c r="AK116" s="211"/>
      <c r="AL116" s="211"/>
      <c r="AM116" s="211"/>
      <c r="AN116" s="212"/>
      <c r="AO116" s="570">
        <v>845</v>
      </c>
    </row>
    <row r="117" spans="1:41" ht="12" customHeight="1">
      <c r="A117" s="200"/>
      <c r="B117" s="206"/>
      <c r="C117" s="197" t="s">
        <v>215</v>
      </c>
      <c r="D117" s="198"/>
      <c r="E117" s="198"/>
      <c r="F117" s="198"/>
      <c r="G117" s="198"/>
      <c r="H117" s="198"/>
      <c r="I117" s="211"/>
      <c r="J117" s="211"/>
      <c r="K117" s="198"/>
      <c r="L117" s="199"/>
      <c r="M117" s="717">
        <v>100</v>
      </c>
      <c r="N117" s="709"/>
      <c r="O117" s="709"/>
      <c r="P117" s="709"/>
      <c r="Q117" s="718"/>
      <c r="R117" s="696">
        <v>0.75</v>
      </c>
      <c r="S117" s="697"/>
      <c r="T117" s="698"/>
      <c r="U117" s="717">
        <v>500</v>
      </c>
      <c r="V117" s="709"/>
      <c r="W117" s="709"/>
      <c r="X117" s="709"/>
      <c r="Y117" s="709"/>
      <c r="Z117" s="717">
        <v>6</v>
      </c>
      <c r="AA117" s="709"/>
      <c r="AB117" s="718"/>
      <c r="AC117" s="200"/>
      <c r="AD117" s="201"/>
      <c r="AE117" s="201"/>
      <c r="AF117" s="211"/>
      <c r="AG117" s="211"/>
      <c r="AH117" s="211"/>
      <c r="AI117" s="211"/>
      <c r="AJ117" s="211"/>
      <c r="AK117" s="211"/>
      <c r="AL117" s="211"/>
      <c r="AM117" s="211"/>
      <c r="AN117" s="212"/>
      <c r="AO117" s="570">
        <v>890</v>
      </c>
    </row>
    <row r="118" spans="1:41" ht="12" customHeight="1">
      <c r="A118" s="200"/>
      <c r="B118" s="206"/>
      <c r="C118" s="197" t="s">
        <v>215</v>
      </c>
      <c r="D118" s="198"/>
      <c r="E118" s="198"/>
      <c r="F118" s="198"/>
      <c r="G118" s="198"/>
      <c r="H118" s="198"/>
      <c r="I118" s="211"/>
      <c r="J118" s="211"/>
      <c r="K118" s="198"/>
      <c r="L118" s="199"/>
      <c r="M118" s="717">
        <v>100</v>
      </c>
      <c r="N118" s="709"/>
      <c r="O118" s="709"/>
      <c r="P118" s="709"/>
      <c r="Q118" s="718"/>
      <c r="R118" s="696">
        <v>0.75</v>
      </c>
      <c r="S118" s="697"/>
      <c r="T118" s="698"/>
      <c r="U118" s="717">
        <v>500</v>
      </c>
      <c r="V118" s="709"/>
      <c r="W118" s="709"/>
      <c r="X118" s="709"/>
      <c r="Y118" s="709"/>
      <c r="Z118" s="717">
        <v>9</v>
      </c>
      <c r="AA118" s="709"/>
      <c r="AB118" s="718"/>
      <c r="AC118" s="200"/>
      <c r="AD118" s="201"/>
      <c r="AE118" s="201"/>
      <c r="AF118" s="211"/>
      <c r="AG118" s="211"/>
      <c r="AH118" s="211"/>
      <c r="AI118" s="211"/>
      <c r="AJ118" s="211"/>
      <c r="AK118" s="211"/>
      <c r="AL118" s="211"/>
      <c r="AM118" s="211"/>
      <c r="AN118" s="212"/>
      <c r="AO118" s="570">
        <v>905</v>
      </c>
    </row>
    <row r="119" spans="1:41" ht="12" customHeight="1">
      <c r="A119" s="200"/>
      <c r="B119" s="206"/>
      <c r="C119" s="197" t="s">
        <v>216</v>
      </c>
      <c r="D119" s="198"/>
      <c r="E119" s="198"/>
      <c r="F119" s="198"/>
      <c r="G119" s="198"/>
      <c r="H119" s="198"/>
      <c r="I119" s="211"/>
      <c r="J119" s="211"/>
      <c r="K119" s="198"/>
      <c r="L119" s="199"/>
      <c r="M119" s="717">
        <v>300</v>
      </c>
      <c r="N119" s="709"/>
      <c r="O119" s="709"/>
      <c r="P119" s="709"/>
      <c r="Q119" s="718"/>
      <c r="R119" s="696">
        <v>0.8</v>
      </c>
      <c r="S119" s="697"/>
      <c r="T119" s="698"/>
      <c r="U119" s="717">
        <v>520</v>
      </c>
      <c r="V119" s="709"/>
      <c r="W119" s="709"/>
      <c r="X119" s="709"/>
      <c r="Y119" s="709"/>
      <c r="Z119" s="717">
        <v>9</v>
      </c>
      <c r="AA119" s="709"/>
      <c r="AB119" s="718"/>
      <c r="AC119" s="200"/>
      <c r="AD119" s="201"/>
      <c r="AE119" s="201"/>
      <c r="AF119" s="211"/>
      <c r="AG119" s="211"/>
      <c r="AH119" s="211"/>
      <c r="AI119" s="211"/>
      <c r="AJ119" s="211"/>
      <c r="AK119" s="211"/>
      <c r="AL119" s="211"/>
      <c r="AM119" s="211"/>
      <c r="AN119" s="212"/>
      <c r="AO119" s="570">
        <v>1010</v>
      </c>
    </row>
    <row r="120" spans="1:41" ht="12" customHeight="1">
      <c r="A120" s="200"/>
      <c r="B120" s="206"/>
      <c r="C120" s="197" t="s">
        <v>217</v>
      </c>
      <c r="D120" s="198"/>
      <c r="E120" s="198"/>
      <c r="F120" s="198"/>
      <c r="G120" s="198"/>
      <c r="H120" s="198"/>
      <c r="I120" s="211"/>
      <c r="J120" s="211"/>
      <c r="K120" s="198"/>
      <c r="L120" s="199"/>
      <c r="M120" s="717">
        <v>300</v>
      </c>
      <c r="N120" s="709"/>
      <c r="O120" s="709"/>
      <c r="P120" s="709"/>
      <c r="Q120" s="718"/>
      <c r="R120" s="696">
        <v>0.9</v>
      </c>
      <c r="S120" s="697"/>
      <c r="T120" s="698"/>
      <c r="U120" s="717">
        <v>507</v>
      </c>
      <c r="V120" s="709"/>
      <c r="W120" s="709"/>
      <c r="X120" s="709"/>
      <c r="Y120" s="709"/>
      <c r="Z120" s="717">
        <v>9</v>
      </c>
      <c r="AA120" s="709"/>
      <c r="AB120" s="718"/>
      <c r="AC120" s="210" t="s">
        <v>211</v>
      </c>
      <c r="AD120" s="201"/>
      <c r="AE120" s="201"/>
      <c r="AF120" s="211"/>
      <c r="AG120" s="211"/>
      <c r="AH120" s="211"/>
      <c r="AI120" s="211"/>
      <c r="AJ120" s="211"/>
      <c r="AK120" s="211"/>
      <c r="AL120" s="211"/>
      <c r="AM120" s="211"/>
      <c r="AN120" s="212"/>
      <c r="AO120" s="570">
        <v>1230</v>
      </c>
    </row>
    <row r="121" spans="1:41" ht="12" customHeight="1">
      <c r="A121" s="361"/>
      <c r="B121" s="220"/>
      <c r="C121" s="292" t="s">
        <v>220</v>
      </c>
      <c r="D121" s="198"/>
      <c r="E121" s="198"/>
      <c r="F121" s="198"/>
      <c r="G121" s="198"/>
      <c r="H121" s="198"/>
      <c r="I121" s="211"/>
      <c r="J121" s="211"/>
      <c r="K121" s="198"/>
      <c r="L121" s="199"/>
      <c r="M121" s="709">
        <v>100</v>
      </c>
      <c r="N121" s="709"/>
      <c r="O121" s="709"/>
      <c r="P121" s="709"/>
      <c r="Q121" s="718"/>
      <c r="R121" s="696">
        <v>1</v>
      </c>
      <c r="S121" s="697"/>
      <c r="T121" s="698"/>
      <c r="U121" s="717" t="s">
        <v>104</v>
      </c>
      <c r="V121" s="709"/>
      <c r="W121" s="709"/>
      <c r="X121" s="709"/>
      <c r="Y121" s="709"/>
      <c r="Z121" s="717" t="s">
        <v>275</v>
      </c>
      <c r="AA121" s="709"/>
      <c r="AB121" s="718"/>
      <c r="AC121" s="210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2"/>
      <c r="AO121" s="570">
        <v>800</v>
      </c>
    </row>
    <row r="122" spans="1:41" ht="12" customHeight="1">
      <c r="A122" s="361"/>
      <c r="B122" s="220"/>
      <c r="C122" s="292" t="s">
        <v>221</v>
      </c>
      <c r="D122" s="198"/>
      <c r="E122" s="198"/>
      <c r="F122" s="198"/>
      <c r="G122" s="198"/>
      <c r="H122" s="198"/>
      <c r="I122" s="211"/>
      <c r="J122" s="211"/>
      <c r="K122" s="198"/>
      <c r="L122" s="199"/>
      <c r="M122" s="709">
        <v>200</v>
      </c>
      <c r="N122" s="709"/>
      <c r="O122" s="709"/>
      <c r="P122" s="709"/>
      <c r="Q122" s="718"/>
      <c r="R122" s="696">
        <v>1.3</v>
      </c>
      <c r="S122" s="697"/>
      <c r="T122" s="698"/>
      <c r="U122" s="717" t="s">
        <v>105</v>
      </c>
      <c r="V122" s="709"/>
      <c r="W122" s="709"/>
      <c r="X122" s="709"/>
      <c r="Y122" s="709"/>
      <c r="Z122" s="717" t="s">
        <v>275</v>
      </c>
      <c r="AA122" s="709"/>
      <c r="AB122" s="718"/>
      <c r="AC122" s="210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2"/>
      <c r="AO122" s="570">
        <v>840</v>
      </c>
    </row>
    <row r="123" spans="1:41" s="289" customFormat="1" ht="15" customHeight="1">
      <c r="A123" s="368"/>
      <c r="B123" s="194" t="s">
        <v>271</v>
      </c>
      <c r="C123" s="194"/>
      <c r="D123" s="194"/>
      <c r="E123" s="194"/>
      <c r="F123" s="194"/>
      <c r="G123" s="194"/>
      <c r="H123" s="194"/>
      <c r="I123" s="194"/>
      <c r="J123" s="194"/>
      <c r="K123" s="313"/>
      <c r="L123" s="313"/>
      <c r="M123" s="313"/>
      <c r="N123" s="313"/>
      <c r="O123" s="313"/>
      <c r="P123" s="313"/>
      <c r="Q123" s="313"/>
      <c r="R123" s="313"/>
      <c r="S123" s="194"/>
      <c r="T123" s="194"/>
      <c r="U123" s="194"/>
      <c r="V123" s="194"/>
      <c r="W123" s="194"/>
      <c r="X123" s="313"/>
      <c r="Y123" s="313"/>
      <c r="Z123" s="313"/>
      <c r="AA123" s="572"/>
      <c r="AB123" s="572"/>
      <c r="AC123" s="572"/>
      <c r="AD123" s="572"/>
      <c r="AE123" s="572"/>
      <c r="AF123" s="572"/>
      <c r="AG123" s="311"/>
      <c r="AH123" s="311"/>
      <c r="AI123" s="311"/>
      <c r="AJ123" s="311"/>
      <c r="AK123" s="573"/>
      <c r="AO123" s="286"/>
    </row>
    <row r="124" spans="1:41" ht="12" customHeight="1">
      <c r="A124" s="359"/>
      <c r="B124" s="675" t="s">
        <v>1596</v>
      </c>
      <c r="C124" s="711" t="s">
        <v>1597</v>
      </c>
      <c r="D124" s="712"/>
      <c r="E124" s="712"/>
      <c r="F124" s="712"/>
      <c r="G124" s="712"/>
      <c r="H124" s="712"/>
      <c r="I124" s="712"/>
      <c r="J124" s="712"/>
      <c r="K124" s="712"/>
      <c r="L124" s="713"/>
      <c r="M124" s="711" t="s">
        <v>710</v>
      </c>
      <c r="N124" s="712"/>
      <c r="O124" s="712"/>
      <c r="P124" s="712"/>
      <c r="Q124" s="713"/>
      <c r="R124" s="711" t="s">
        <v>1453</v>
      </c>
      <c r="S124" s="712"/>
      <c r="T124" s="713"/>
      <c r="U124" s="711" t="s">
        <v>1455</v>
      </c>
      <c r="V124" s="712"/>
      <c r="W124" s="712"/>
      <c r="X124" s="712"/>
      <c r="Y124" s="712"/>
      <c r="Z124" s="754" t="s">
        <v>270</v>
      </c>
      <c r="AA124" s="755"/>
      <c r="AB124" s="755"/>
      <c r="AC124" s="711" t="s">
        <v>1577</v>
      </c>
      <c r="AD124" s="712"/>
      <c r="AE124" s="712"/>
      <c r="AF124" s="712"/>
      <c r="AG124" s="712"/>
      <c r="AH124" s="712"/>
      <c r="AI124" s="712"/>
      <c r="AJ124" s="712"/>
      <c r="AK124" s="712"/>
      <c r="AL124" s="712"/>
      <c r="AM124" s="712"/>
      <c r="AN124" s="713"/>
      <c r="AO124" s="713" t="s">
        <v>1578</v>
      </c>
    </row>
    <row r="125" spans="1:41" ht="12" customHeight="1">
      <c r="A125" s="360"/>
      <c r="B125" s="676"/>
      <c r="C125" s="714"/>
      <c r="D125" s="700"/>
      <c r="E125" s="700"/>
      <c r="F125" s="700"/>
      <c r="G125" s="700"/>
      <c r="H125" s="700"/>
      <c r="I125" s="700"/>
      <c r="J125" s="700"/>
      <c r="K125" s="700"/>
      <c r="L125" s="701"/>
      <c r="M125" s="714" t="s">
        <v>1454</v>
      </c>
      <c r="N125" s="700"/>
      <c r="O125" s="700"/>
      <c r="P125" s="700"/>
      <c r="Q125" s="701"/>
      <c r="R125" s="714" t="s">
        <v>1245</v>
      </c>
      <c r="S125" s="700"/>
      <c r="T125" s="701"/>
      <c r="U125" s="714" t="s">
        <v>1303</v>
      </c>
      <c r="V125" s="700"/>
      <c r="W125" s="700"/>
      <c r="X125" s="700"/>
      <c r="Y125" s="700"/>
      <c r="Z125" s="756"/>
      <c r="AA125" s="757"/>
      <c r="AB125" s="757"/>
      <c r="AC125" s="714"/>
      <c r="AD125" s="700"/>
      <c r="AE125" s="700"/>
      <c r="AF125" s="700"/>
      <c r="AG125" s="700"/>
      <c r="AH125" s="700"/>
      <c r="AI125" s="700"/>
      <c r="AJ125" s="700"/>
      <c r="AK125" s="700"/>
      <c r="AL125" s="700"/>
      <c r="AM125" s="700"/>
      <c r="AN125" s="701"/>
      <c r="AO125" s="701"/>
    </row>
    <row r="126" spans="1:41" ht="12" customHeight="1">
      <c r="A126" s="361"/>
      <c r="B126" s="220" t="s">
        <v>1657</v>
      </c>
      <c r="C126" s="292" t="s">
        <v>1647</v>
      </c>
      <c r="D126" s="198"/>
      <c r="E126" s="198"/>
      <c r="F126" s="198"/>
      <c r="G126" s="198"/>
      <c r="H126" s="211"/>
      <c r="I126" s="211"/>
      <c r="J126" s="198"/>
      <c r="K126" s="198"/>
      <c r="L126" s="199"/>
      <c r="M126" s="709" t="s">
        <v>1304</v>
      </c>
      <c r="N126" s="709"/>
      <c r="O126" s="709"/>
      <c r="P126" s="709"/>
      <c r="Q126" s="718"/>
      <c r="R126" s="717">
        <v>0.85</v>
      </c>
      <c r="S126" s="709"/>
      <c r="T126" s="718"/>
      <c r="U126" s="717" t="s">
        <v>1667</v>
      </c>
      <c r="V126" s="709"/>
      <c r="W126" s="709"/>
      <c r="X126" s="709"/>
      <c r="Y126" s="718"/>
      <c r="Z126" s="717">
        <v>9</v>
      </c>
      <c r="AA126" s="709"/>
      <c r="AB126" s="718"/>
      <c r="AC126" s="210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2"/>
      <c r="AO126" s="570">
        <v>1192</v>
      </c>
    </row>
    <row r="127" spans="1:41" ht="12" customHeight="1">
      <c r="A127" s="361"/>
      <c r="B127" s="220" t="s">
        <v>1658</v>
      </c>
      <c r="C127" s="292" t="s">
        <v>1648</v>
      </c>
      <c r="D127" s="198"/>
      <c r="E127" s="198"/>
      <c r="F127" s="198"/>
      <c r="G127" s="198"/>
      <c r="H127" s="211"/>
      <c r="I127" s="211"/>
      <c r="J127" s="198"/>
      <c r="K127" s="198"/>
      <c r="L127" s="199"/>
      <c r="M127" s="709" t="s">
        <v>1304</v>
      </c>
      <c r="N127" s="709"/>
      <c r="O127" s="709"/>
      <c r="P127" s="709"/>
      <c r="Q127" s="718"/>
      <c r="R127" s="717">
        <v>0.85</v>
      </c>
      <c r="S127" s="709"/>
      <c r="T127" s="718"/>
      <c r="U127" s="717" t="s">
        <v>1667</v>
      </c>
      <c r="V127" s="709"/>
      <c r="W127" s="709"/>
      <c r="X127" s="709"/>
      <c r="Y127" s="718"/>
      <c r="Z127" s="717">
        <v>9</v>
      </c>
      <c r="AA127" s="709"/>
      <c r="AB127" s="718"/>
      <c r="AC127" s="210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2"/>
      <c r="AO127" s="570">
        <v>1230</v>
      </c>
    </row>
    <row r="128" spans="1:41" ht="12" customHeight="1">
      <c r="A128" s="361"/>
      <c r="B128" s="220"/>
      <c r="C128" s="197" t="s">
        <v>218</v>
      </c>
      <c r="D128" s="198"/>
      <c r="E128" s="198"/>
      <c r="F128" s="198"/>
      <c r="G128" s="198"/>
      <c r="H128" s="211"/>
      <c r="I128" s="211"/>
      <c r="J128" s="198"/>
      <c r="K128" s="198"/>
      <c r="L128" s="199"/>
      <c r="M128" s="709">
        <v>300</v>
      </c>
      <c r="N128" s="709"/>
      <c r="O128" s="709"/>
      <c r="P128" s="709"/>
      <c r="Q128" s="718"/>
      <c r="R128" s="717"/>
      <c r="S128" s="709"/>
      <c r="T128" s="718"/>
      <c r="U128" s="717"/>
      <c r="V128" s="709"/>
      <c r="W128" s="709"/>
      <c r="X128" s="709"/>
      <c r="Y128" s="718"/>
      <c r="Z128" s="717">
        <v>9</v>
      </c>
      <c r="AA128" s="709"/>
      <c r="AB128" s="718"/>
      <c r="AC128" s="210" t="s">
        <v>272</v>
      </c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2"/>
      <c r="AO128" s="570">
        <v>2170</v>
      </c>
    </row>
    <row r="129" spans="1:41" ht="12" customHeight="1">
      <c r="A129" s="361"/>
      <c r="B129" s="220"/>
      <c r="C129" s="292" t="s">
        <v>219</v>
      </c>
      <c r="D129" s="198"/>
      <c r="E129" s="198"/>
      <c r="F129" s="198"/>
      <c r="G129" s="198"/>
      <c r="H129" s="211"/>
      <c r="I129" s="211"/>
      <c r="J129" s="198"/>
      <c r="K129" s="198"/>
      <c r="L129" s="199"/>
      <c r="M129" s="709">
        <v>300</v>
      </c>
      <c r="N129" s="709"/>
      <c r="O129" s="709"/>
      <c r="P129" s="709"/>
      <c r="Q129" s="718"/>
      <c r="R129" s="717"/>
      <c r="S129" s="709"/>
      <c r="T129" s="718"/>
      <c r="U129" s="717"/>
      <c r="V129" s="709"/>
      <c r="W129" s="709"/>
      <c r="X129" s="709"/>
      <c r="Y129" s="718"/>
      <c r="Z129" s="717">
        <v>9</v>
      </c>
      <c r="AA129" s="709"/>
      <c r="AB129" s="718"/>
      <c r="AC129" s="210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2"/>
      <c r="AO129" s="570">
        <v>1790</v>
      </c>
    </row>
    <row r="130" spans="1:41" ht="12" customHeight="1">
      <c r="A130" s="361"/>
      <c r="B130" s="220"/>
      <c r="C130" s="292" t="s">
        <v>109</v>
      </c>
      <c r="D130" s="198"/>
      <c r="E130" s="198"/>
      <c r="F130" s="198"/>
      <c r="G130" s="198"/>
      <c r="H130" s="211"/>
      <c r="I130" s="211"/>
      <c r="J130" s="198"/>
      <c r="K130" s="198"/>
      <c r="L130" s="199"/>
      <c r="M130" s="709">
        <v>200</v>
      </c>
      <c r="N130" s="709"/>
      <c r="O130" s="709"/>
      <c r="P130" s="709"/>
      <c r="Q130" s="718"/>
      <c r="R130" s="696">
        <v>1.05</v>
      </c>
      <c r="S130" s="697"/>
      <c r="T130" s="698"/>
      <c r="U130" s="717" t="s">
        <v>103</v>
      </c>
      <c r="V130" s="709"/>
      <c r="W130" s="709"/>
      <c r="X130" s="709"/>
      <c r="Y130" s="718"/>
      <c r="Z130" s="717" t="s">
        <v>275</v>
      </c>
      <c r="AA130" s="709"/>
      <c r="AB130" s="718"/>
      <c r="AC130" s="210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2"/>
      <c r="AO130" s="570">
        <v>891</v>
      </c>
    </row>
    <row r="131" spans="1:41" s="289" customFormat="1" ht="15" customHeight="1">
      <c r="A131" s="368"/>
      <c r="B131" s="194" t="s">
        <v>267</v>
      </c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287"/>
      <c r="AH131" s="287"/>
      <c r="AI131" s="287"/>
      <c r="AJ131" s="287"/>
      <c r="AK131" s="288"/>
      <c r="AL131" s="571"/>
      <c r="AM131" s="571"/>
      <c r="AN131" s="571"/>
      <c r="AO131" s="286"/>
    </row>
    <row r="132" spans="1:41" ht="12" customHeight="1">
      <c r="A132" s="359"/>
      <c r="B132" s="675" t="s">
        <v>1596</v>
      </c>
      <c r="C132" s="711" t="s">
        <v>1597</v>
      </c>
      <c r="D132" s="712"/>
      <c r="E132" s="712"/>
      <c r="F132" s="712"/>
      <c r="G132" s="712"/>
      <c r="H132" s="712"/>
      <c r="I132" s="712"/>
      <c r="J132" s="712"/>
      <c r="K132" s="712"/>
      <c r="L132" s="713"/>
      <c r="M132" s="711" t="s">
        <v>710</v>
      </c>
      <c r="N132" s="712"/>
      <c r="O132" s="712"/>
      <c r="P132" s="712"/>
      <c r="Q132" s="713"/>
      <c r="R132" s="711" t="s">
        <v>1453</v>
      </c>
      <c r="S132" s="712"/>
      <c r="T132" s="713"/>
      <c r="U132" s="711" t="s">
        <v>1455</v>
      </c>
      <c r="V132" s="712"/>
      <c r="W132" s="712"/>
      <c r="X132" s="712"/>
      <c r="Y132" s="712"/>
      <c r="Z132" s="754" t="s">
        <v>270</v>
      </c>
      <c r="AA132" s="755"/>
      <c r="AB132" s="755"/>
      <c r="AC132" s="711" t="s">
        <v>1577</v>
      </c>
      <c r="AD132" s="712"/>
      <c r="AE132" s="712"/>
      <c r="AF132" s="712"/>
      <c r="AG132" s="712"/>
      <c r="AH132" s="712"/>
      <c r="AI132" s="712"/>
      <c r="AJ132" s="712"/>
      <c r="AK132" s="712"/>
      <c r="AL132" s="712"/>
      <c r="AM132" s="712"/>
      <c r="AN132" s="713"/>
      <c r="AO132" s="713" t="s">
        <v>1578</v>
      </c>
    </row>
    <row r="133" spans="1:41" ht="12" customHeight="1">
      <c r="A133" s="360"/>
      <c r="B133" s="676"/>
      <c r="C133" s="714"/>
      <c r="D133" s="700"/>
      <c r="E133" s="700"/>
      <c r="F133" s="700"/>
      <c r="G133" s="700"/>
      <c r="H133" s="700"/>
      <c r="I133" s="700"/>
      <c r="J133" s="700"/>
      <c r="K133" s="700"/>
      <c r="L133" s="701"/>
      <c r="M133" s="714" t="s">
        <v>1454</v>
      </c>
      <c r="N133" s="700"/>
      <c r="O133" s="700"/>
      <c r="P133" s="700"/>
      <c r="Q133" s="701"/>
      <c r="R133" s="714" t="s">
        <v>1245</v>
      </c>
      <c r="S133" s="700"/>
      <c r="T133" s="701"/>
      <c r="U133" s="714" t="s">
        <v>1303</v>
      </c>
      <c r="V133" s="700"/>
      <c r="W133" s="700"/>
      <c r="X133" s="700"/>
      <c r="Y133" s="700"/>
      <c r="Z133" s="756"/>
      <c r="AA133" s="757"/>
      <c r="AB133" s="757"/>
      <c r="AC133" s="714"/>
      <c r="AD133" s="700"/>
      <c r="AE133" s="700"/>
      <c r="AF133" s="700"/>
      <c r="AG133" s="700"/>
      <c r="AH133" s="700"/>
      <c r="AI133" s="700"/>
      <c r="AJ133" s="700"/>
      <c r="AK133" s="700"/>
      <c r="AL133" s="700"/>
      <c r="AM133" s="700"/>
      <c r="AN133" s="701"/>
      <c r="AO133" s="701"/>
    </row>
    <row r="134" spans="1:41" ht="12" customHeight="1">
      <c r="A134" s="361"/>
      <c r="B134" s="220" t="s">
        <v>1663</v>
      </c>
      <c r="C134" s="574" t="s">
        <v>1653</v>
      </c>
      <c r="D134" s="198"/>
      <c r="E134" s="198"/>
      <c r="F134" s="198"/>
      <c r="G134" s="198"/>
      <c r="H134" s="211"/>
      <c r="I134" s="211"/>
      <c r="J134" s="198"/>
      <c r="K134" s="198"/>
      <c r="L134" s="199"/>
      <c r="M134" s="709" t="s">
        <v>1304</v>
      </c>
      <c r="N134" s="709"/>
      <c r="O134" s="709"/>
      <c r="P134" s="709"/>
      <c r="Q134" s="718"/>
      <c r="R134" s="717">
        <v>0.85</v>
      </c>
      <c r="S134" s="709"/>
      <c r="T134" s="718"/>
      <c r="U134" s="717" t="s">
        <v>1667</v>
      </c>
      <c r="V134" s="709"/>
      <c r="W134" s="709"/>
      <c r="X134" s="709"/>
      <c r="Y134" s="718"/>
      <c r="Z134" s="717">
        <v>9</v>
      </c>
      <c r="AA134" s="709"/>
      <c r="AB134" s="718"/>
      <c r="AC134" s="200"/>
      <c r="AD134" s="201"/>
      <c r="AE134" s="201"/>
      <c r="AF134" s="211"/>
      <c r="AG134" s="211"/>
      <c r="AH134" s="211"/>
      <c r="AI134" s="211"/>
      <c r="AJ134" s="211"/>
      <c r="AK134" s="211"/>
      <c r="AL134" s="211"/>
      <c r="AM134" s="211"/>
      <c r="AN134" s="212"/>
      <c r="AO134" s="570">
        <v>1380</v>
      </c>
    </row>
    <row r="135" spans="1:41" ht="12" customHeight="1">
      <c r="A135" s="361"/>
      <c r="B135" s="220" t="s">
        <v>1664</v>
      </c>
      <c r="C135" s="574" t="s">
        <v>1654</v>
      </c>
      <c r="D135" s="198"/>
      <c r="E135" s="198"/>
      <c r="F135" s="198"/>
      <c r="G135" s="198"/>
      <c r="H135" s="211"/>
      <c r="I135" s="211"/>
      <c r="J135" s="198"/>
      <c r="K135" s="198"/>
      <c r="L135" s="199"/>
      <c r="M135" s="709" t="s">
        <v>1304</v>
      </c>
      <c r="N135" s="709"/>
      <c r="O135" s="709"/>
      <c r="P135" s="709"/>
      <c r="Q135" s="718"/>
      <c r="R135" s="717">
        <v>0.85</v>
      </c>
      <c r="S135" s="709"/>
      <c r="T135" s="718"/>
      <c r="U135" s="717" t="s">
        <v>1667</v>
      </c>
      <c r="V135" s="709"/>
      <c r="W135" s="709"/>
      <c r="X135" s="709"/>
      <c r="Y135" s="718"/>
      <c r="Z135" s="717">
        <v>9</v>
      </c>
      <c r="AA135" s="709"/>
      <c r="AB135" s="718"/>
      <c r="AC135" s="200"/>
      <c r="AD135" s="201"/>
      <c r="AE135" s="201"/>
      <c r="AF135" s="211"/>
      <c r="AG135" s="211"/>
      <c r="AH135" s="211"/>
      <c r="AI135" s="211"/>
      <c r="AJ135" s="211"/>
      <c r="AK135" s="211"/>
      <c r="AL135" s="211"/>
      <c r="AM135" s="211"/>
      <c r="AN135" s="212"/>
      <c r="AO135" s="570">
        <v>1415</v>
      </c>
    </row>
    <row r="136" spans="1:41" ht="12" customHeight="1">
      <c r="A136" s="361"/>
      <c r="B136" s="220" t="s">
        <v>1225</v>
      </c>
      <c r="C136" s="574" t="s">
        <v>1244</v>
      </c>
      <c r="D136" s="198"/>
      <c r="E136" s="198"/>
      <c r="F136" s="198"/>
      <c r="G136" s="198"/>
      <c r="H136" s="211"/>
      <c r="I136" s="211"/>
      <c r="J136" s="198"/>
      <c r="K136" s="198"/>
      <c r="L136" s="199"/>
      <c r="M136" s="709" t="s">
        <v>1243</v>
      </c>
      <c r="N136" s="709"/>
      <c r="O136" s="709"/>
      <c r="P136" s="709"/>
      <c r="Q136" s="718"/>
      <c r="R136" s="717">
        <v>1.05</v>
      </c>
      <c r="S136" s="709"/>
      <c r="T136" s="718"/>
      <c r="U136" s="717" t="s">
        <v>811</v>
      </c>
      <c r="V136" s="709"/>
      <c r="W136" s="709"/>
      <c r="X136" s="709"/>
      <c r="Y136" s="718"/>
      <c r="Z136" s="717">
        <v>9</v>
      </c>
      <c r="AA136" s="709"/>
      <c r="AB136" s="718"/>
      <c r="AC136" s="200"/>
      <c r="AD136" s="201"/>
      <c r="AE136" s="201"/>
      <c r="AF136" s="211"/>
      <c r="AG136" s="211"/>
      <c r="AH136" s="211"/>
      <c r="AI136" s="211"/>
      <c r="AJ136" s="211"/>
      <c r="AK136" s="211"/>
      <c r="AL136" s="211"/>
      <c r="AM136" s="211"/>
      <c r="AN136" s="212"/>
      <c r="AO136" s="570">
        <v>1055</v>
      </c>
    </row>
    <row r="137" spans="1:41" ht="12" customHeight="1">
      <c r="A137" s="361"/>
      <c r="B137" s="220"/>
      <c r="C137" s="574" t="s">
        <v>222</v>
      </c>
      <c r="D137" s="198"/>
      <c r="E137" s="198"/>
      <c r="F137" s="198"/>
      <c r="G137" s="198"/>
      <c r="H137" s="211"/>
      <c r="I137" s="211"/>
      <c r="J137" s="198"/>
      <c r="K137" s="198"/>
      <c r="L137" s="199"/>
      <c r="M137" s="709">
        <v>100</v>
      </c>
      <c r="N137" s="709"/>
      <c r="O137" s="709"/>
      <c r="P137" s="709"/>
      <c r="Q137" s="718"/>
      <c r="R137" s="717">
        <v>1</v>
      </c>
      <c r="S137" s="709"/>
      <c r="T137" s="718"/>
      <c r="U137" s="717" t="s">
        <v>104</v>
      </c>
      <c r="V137" s="709"/>
      <c r="W137" s="709"/>
      <c r="X137" s="709"/>
      <c r="Y137" s="718"/>
      <c r="Z137" s="717" t="s">
        <v>275</v>
      </c>
      <c r="AA137" s="709"/>
      <c r="AB137" s="718"/>
      <c r="AC137" s="200"/>
      <c r="AD137" s="201"/>
      <c r="AE137" s="201"/>
      <c r="AF137" s="211"/>
      <c r="AG137" s="211"/>
      <c r="AH137" s="211"/>
      <c r="AI137" s="211"/>
      <c r="AJ137" s="211"/>
      <c r="AK137" s="211"/>
      <c r="AL137" s="211"/>
      <c r="AM137" s="211"/>
      <c r="AN137" s="212"/>
      <c r="AO137" s="570">
        <v>868</v>
      </c>
    </row>
    <row r="138" spans="1:41" ht="12" customHeight="1">
      <c r="A138" s="361"/>
      <c r="B138" s="220"/>
      <c r="C138" s="574" t="s">
        <v>223</v>
      </c>
      <c r="D138" s="198"/>
      <c r="E138" s="198"/>
      <c r="F138" s="198"/>
      <c r="G138" s="198"/>
      <c r="H138" s="211"/>
      <c r="I138" s="211"/>
      <c r="J138" s="198"/>
      <c r="K138" s="198"/>
      <c r="L138" s="199"/>
      <c r="M138" s="709">
        <v>200</v>
      </c>
      <c r="N138" s="709"/>
      <c r="O138" s="709"/>
      <c r="P138" s="709"/>
      <c r="Q138" s="718"/>
      <c r="R138" s="717">
        <v>1.3</v>
      </c>
      <c r="S138" s="709"/>
      <c r="T138" s="718"/>
      <c r="U138" s="717" t="s">
        <v>105</v>
      </c>
      <c r="V138" s="709"/>
      <c r="W138" s="709"/>
      <c r="X138" s="709"/>
      <c r="Y138" s="718"/>
      <c r="Z138" s="717" t="s">
        <v>275</v>
      </c>
      <c r="AA138" s="709"/>
      <c r="AB138" s="718"/>
      <c r="AC138" s="200"/>
      <c r="AD138" s="201"/>
      <c r="AE138" s="201"/>
      <c r="AF138" s="211"/>
      <c r="AG138" s="211"/>
      <c r="AH138" s="211"/>
      <c r="AI138" s="211"/>
      <c r="AJ138" s="211"/>
      <c r="AK138" s="211"/>
      <c r="AL138" s="211"/>
      <c r="AM138" s="211"/>
      <c r="AN138" s="212"/>
      <c r="AO138" s="570">
        <v>933</v>
      </c>
    </row>
    <row r="139" spans="1:41" ht="12" customHeight="1">
      <c r="A139" s="361"/>
      <c r="B139" s="220"/>
      <c r="C139" s="574" t="s">
        <v>224</v>
      </c>
      <c r="D139" s="198"/>
      <c r="E139" s="198"/>
      <c r="F139" s="198"/>
      <c r="G139" s="198"/>
      <c r="H139" s="211"/>
      <c r="I139" s="211"/>
      <c r="J139" s="198"/>
      <c r="K139" s="198"/>
      <c r="L139" s="199"/>
      <c r="M139" s="709">
        <v>100</v>
      </c>
      <c r="N139" s="709"/>
      <c r="O139" s="709"/>
      <c r="P139" s="709"/>
      <c r="Q139" s="718"/>
      <c r="R139" s="717">
        <v>0.75</v>
      </c>
      <c r="S139" s="709"/>
      <c r="T139" s="718"/>
      <c r="U139" s="717">
        <v>500</v>
      </c>
      <c r="V139" s="709"/>
      <c r="W139" s="709"/>
      <c r="X139" s="709"/>
      <c r="Y139" s="718"/>
      <c r="Z139" s="717">
        <v>6</v>
      </c>
      <c r="AA139" s="709"/>
      <c r="AB139" s="718"/>
      <c r="AC139" s="200"/>
      <c r="AD139" s="201"/>
      <c r="AE139" s="201"/>
      <c r="AF139" s="211"/>
      <c r="AG139" s="211"/>
      <c r="AH139" s="211"/>
      <c r="AI139" s="211"/>
      <c r="AJ139" s="211"/>
      <c r="AK139" s="211"/>
      <c r="AL139" s="211"/>
      <c r="AM139" s="211"/>
      <c r="AN139" s="212"/>
      <c r="AO139" s="570">
        <v>1190</v>
      </c>
    </row>
    <row r="140" spans="1:41" ht="12" customHeight="1">
      <c r="A140" s="361"/>
      <c r="B140" s="220"/>
      <c r="C140" s="574" t="s">
        <v>224</v>
      </c>
      <c r="D140" s="198"/>
      <c r="E140" s="198"/>
      <c r="F140" s="198"/>
      <c r="G140" s="198"/>
      <c r="H140" s="211"/>
      <c r="I140" s="211"/>
      <c r="J140" s="198"/>
      <c r="K140" s="198"/>
      <c r="L140" s="199"/>
      <c r="M140" s="709">
        <v>100</v>
      </c>
      <c r="N140" s="709"/>
      <c r="O140" s="709"/>
      <c r="P140" s="709"/>
      <c r="Q140" s="718"/>
      <c r="R140" s="717">
        <v>0.75</v>
      </c>
      <c r="S140" s="709"/>
      <c r="T140" s="718"/>
      <c r="U140" s="717">
        <v>500</v>
      </c>
      <c r="V140" s="709"/>
      <c r="W140" s="709"/>
      <c r="X140" s="709"/>
      <c r="Y140" s="718"/>
      <c r="Z140" s="717">
        <v>9</v>
      </c>
      <c r="AA140" s="709"/>
      <c r="AB140" s="718"/>
      <c r="AC140" s="200"/>
      <c r="AD140" s="201"/>
      <c r="AE140" s="201"/>
      <c r="AF140" s="211"/>
      <c r="AG140" s="211"/>
      <c r="AH140" s="211"/>
      <c r="AI140" s="211"/>
      <c r="AJ140" s="211"/>
      <c r="AK140" s="211"/>
      <c r="AL140" s="211"/>
      <c r="AM140" s="211"/>
      <c r="AN140" s="212"/>
      <c r="AO140" s="570">
        <v>1250</v>
      </c>
    </row>
    <row r="141" spans="1:41" ht="12" customHeight="1">
      <c r="A141" s="361"/>
      <c r="B141" s="220"/>
      <c r="C141" s="574" t="s">
        <v>225</v>
      </c>
      <c r="D141" s="198"/>
      <c r="E141" s="198"/>
      <c r="F141" s="198"/>
      <c r="G141" s="198"/>
      <c r="H141" s="211"/>
      <c r="I141" s="211"/>
      <c r="J141" s="198"/>
      <c r="K141" s="198"/>
      <c r="L141" s="199"/>
      <c r="M141" s="709">
        <v>300</v>
      </c>
      <c r="N141" s="709"/>
      <c r="O141" s="709"/>
      <c r="P141" s="709"/>
      <c r="Q141" s="718"/>
      <c r="R141" s="717">
        <v>0.8</v>
      </c>
      <c r="S141" s="709"/>
      <c r="T141" s="718"/>
      <c r="U141" s="717">
        <v>520</v>
      </c>
      <c r="V141" s="709"/>
      <c r="W141" s="709"/>
      <c r="X141" s="709"/>
      <c r="Y141" s="718"/>
      <c r="Z141" s="717">
        <v>9</v>
      </c>
      <c r="AA141" s="709"/>
      <c r="AB141" s="718"/>
      <c r="AC141" s="200"/>
      <c r="AD141" s="201"/>
      <c r="AE141" s="201"/>
      <c r="AF141" s="211"/>
      <c r="AG141" s="211"/>
      <c r="AH141" s="211"/>
      <c r="AI141" s="211"/>
      <c r="AJ141" s="211"/>
      <c r="AK141" s="211"/>
      <c r="AL141" s="211"/>
      <c r="AM141" s="211"/>
      <c r="AN141" s="212"/>
      <c r="AO141" s="570">
        <v>1435</v>
      </c>
    </row>
    <row r="142" spans="1:37" s="289" customFormat="1" ht="15" customHeight="1">
      <c r="A142" s="368"/>
      <c r="B142" s="194" t="s">
        <v>1918</v>
      </c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284"/>
      <c r="AH142" s="284"/>
      <c r="AI142" s="287"/>
      <c r="AJ142" s="287"/>
      <c r="AK142" s="288"/>
    </row>
    <row r="143" spans="1:41" ht="12" customHeight="1">
      <c r="A143" s="359"/>
      <c r="B143" s="675" t="s">
        <v>1596</v>
      </c>
      <c r="C143" s="711" t="s">
        <v>1597</v>
      </c>
      <c r="D143" s="712"/>
      <c r="E143" s="712"/>
      <c r="F143" s="712"/>
      <c r="G143" s="712"/>
      <c r="H143" s="712"/>
      <c r="I143" s="712"/>
      <c r="J143" s="712"/>
      <c r="K143" s="712"/>
      <c r="L143" s="712"/>
      <c r="M143" s="712"/>
      <c r="N143" s="712"/>
      <c r="O143" s="712"/>
      <c r="P143" s="713"/>
      <c r="Q143" s="754" t="s">
        <v>1357</v>
      </c>
      <c r="R143" s="755"/>
      <c r="S143" s="755"/>
      <c r="T143" s="755"/>
      <c r="U143" s="794"/>
      <c r="V143" s="711" t="s">
        <v>710</v>
      </c>
      <c r="W143" s="712"/>
      <c r="X143" s="712"/>
      <c r="Y143" s="712"/>
      <c r="Z143" s="713"/>
      <c r="AA143" s="711" t="s">
        <v>1453</v>
      </c>
      <c r="AB143" s="712"/>
      <c r="AC143" s="713"/>
      <c r="AD143" s="711" t="s">
        <v>1455</v>
      </c>
      <c r="AE143" s="712"/>
      <c r="AF143" s="712"/>
      <c r="AG143" s="712"/>
      <c r="AH143" s="712"/>
      <c r="AI143" s="711" t="s">
        <v>1577</v>
      </c>
      <c r="AJ143" s="712"/>
      <c r="AK143" s="712"/>
      <c r="AL143" s="712"/>
      <c r="AM143" s="712"/>
      <c r="AN143" s="713"/>
      <c r="AO143" s="713" t="s">
        <v>1578</v>
      </c>
    </row>
    <row r="144" spans="1:41" ht="12" customHeight="1">
      <c r="A144" s="360"/>
      <c r="B144" s="676"/>
      <c r="C144" s="714"/>
      <c r="D144" s="700"/>
      <c r="E144" s="700"/>
      <c r="F144" s="700"/>
      <c r="G144" s="700"/>
      <c r="H144" s="700"/>
      <c r="I144" s="700"/>
      <c r="J144" s="700"/>
      <c r="K144" s="700"/>
      <c r="L144" s="700"/>
      <c r="M144" s="700"/>
      <c r="N144" s="700"/>
      <c r="O144" s="700"/>
      <c r="P144" s="701"/>
      <c r="Q144" s="756"/>
      <c r="R144" s="757"/>
      <c r="S144" s="757"/>
      <c r="T144" s="757"/>
      <c r="U144" s="795"/>
      <c r="V144" s="714" t="s">
        <v>1454</v>
      </c>
      <c r="W144" s="700"/>
      <c r="X144" s="700"/>
      <c r="Y144" s="700"/>
      <c r="Z144" s="701"/>
      <c r="AA144" s="714" t="s">
        <v>1245</v>
      </c>
      <c r="AB144" s="700"/>
      <c r="AC144" s="701"/>
      <c r="AD144" s="714" t="s">
        <v>1303</v>
      </c>
      <c r="AE144" s="700"/>
      <c r="AF144" s="700"/>
      <c r="AG144" s="700"/>
      <c r="AH144" s="700"/>
      <c r="AI144" s="714"/>
      <c r="AJ144" s="700"/>
      <c r="AK144" s="700"/>
      <c r="AL144" s="700"/>
      <c r="AM144" s="700"/>
      <c r="AN144" s="701"/>
      <c r="AO144" s="701"/>
    </row>
    <row r="145" spans="1:41" ht="12" customHeight="1">
      <c r="A145" s="361"/>
      <c r="B145" s="220"/>
      <c r="C145" s="574" t="s">
        <v>1925</v>
      </c>
      <c r="D145" s="198"/>
      <c r="E145" s="198"/>
      <c r="F145" s="198"/>
      <c r="G145" s="198"/>
      <c r="H145" s="198"/>
      <c r="I145" s="198"/>
      <c r="J145" s="198"/>
      <c r="K145" s="211"/>
      <c r="L145" s="211"/>
      <c r="M145" s="211"/>
      <c r="N145" s="211"/>
      <c r="O145" s="211"/>
      <c r="P145" s="212"/>
      <c r="Q145" s="717" t="s">
        <v>1559</v>
      </c>
      <c r="R145" s="709"/>
      <c r="S145" s="709"/>
      <c r="T145" s="709"/>
      <c r="U145" s="718"/>
      <c r="V145" s="717">
        <v>100</v>
      </c>
      <c r="W145" s="709"/>
      <c r="X145" s="709"/>
      <c r="Y145" s="709"/>
      <c r="Z145" s="718"/>
      <c r="AA145" s="717">
        <v>0.85</v>
      </c>
      <c r="AB145" s="709"/>
      <c r="AC145" s="718"/>
      <c r="AD145" s="717">
        <v>750</v>
      </c>
      <c r="AE145" s="709"/>
      <c r="AF145" s="709"/>
      <c r="AG145" s="709"/>
      <c r="AH145" s="718"/>
      <c r="AI145" s="196" t="s">
        <v>184</v>
      </c>
      <c r="AJ145" s="201"/>
      <c r="AK145" s="201"/>
      <c r="AL145" s="201"/>
      <c r="AM145" s="201"/>
      <c r="AN145" s="201"/>
      <c r="AO145" s="333">
        <v>990</v>
      </c>
    </row>
    <row r="146" spans="1:41" ht="12" customHeight="1">
      <c r="A146" s="361"/>
      <c r="B146" s="220"/>
      <c r="C146" s="574" t="s">
        <v>1920</v>
      </c>
      <c r="D146" s="198"/>
      <c r="E146" s="198"/>
      <c r="F146" s="198"/>
      <c r="G146" s="198"/>
      <c r="H146" s="198"/>
      <c r="I146" s="198"/>
      <c r="J146" s="198"/>
      <c r="K146" s="211"/>
      <c r="L146" s="211"/>
      <c r="M146" s="211"/>
      <c r="N146" s="211"/>
      <c r="O146" s="211"/>
      <c r="P146" s="212"/>
      <c r="Q146" s="717" t="s">
        <v>1559</v>
      </c>
      <c r="R146" s="709"/>
      <c r="S146" s="709"/>
      <c r="T146" s="709"/>
      <c r="U146" s="718"/>
      <c r="V146" s="717">
        <v>300</v>
      </c>
      <c r="W146" s="709"/>
      <c r="X146" s="709"/>
      <c r="Y146" s="709"/>
      <c r="Z146" s="718"/>
      <c r="AA146" s="717">
        <v>1.15</v>
      </c>
      <c r="AB146" s="709"/>
      <c r="AC146" s="718"/>
      <c r="AD146" s="717">
        <v>960</v>
      </c>
      <c r="AE146" s="709"/>
      <c r="AF146" s="709"/>
      <c r="AG146" s="709"/>
      <c r="AH146" s="718"/>
      <c r="AI146" s="196" t="s">
        <v>184</v>
      </c>
      <c r="AJ146" s="201"/>
      <c r="AK146" s="201"/>
      <c r="AL146" s="201"/>
      <c r="AM146" s="201"/>
      <c r="AN146" s="201"/>
      <c r="AO146" s="333">
        <v>1535</v>
      </c>
    </row>
    <row r="147" spans="1:41" ht="12" customHeight="1">
      <c r="A147" s="361"/>
      <c r="B147" s="220"/>
      <c r="C147" s="574" t="s">
        <v>1921</v>
      </c>
      <c r="D147" s="198"/>
      <c r="E147" s="198"/>
      <c r="F147" s="198"/>
      <c r="G147" s="198"/>
      <c r="H147" s="198"/>
      <c r="I147" s="198"/>
      <c r="J147" s="198"/>
      <c r="K147" s="211"/>
      <c r="L147" s="211"/>
      <c r="M147" s="211"/>
      <c r="N147" s="211"/>
      <c r="O147" s="211"/>
      <c r="P147" s="212"/>
      <c r="Q147" s="717" t="s">
        <v>1559</v>
      </c>
      <c r="R147" s="709"/>
      <c r="S147" s="709"/>
      <c r="T147" s="709"/>
      <c r="U147" s="718"/>
      <c r="V147" s="717">
        <v>300</v>
      </c>
      <c r="W147" s="709"/>
      <c r="X147" s="709"/>
      <c r="Y147" s="709"/>
      <c r="Z147" s="718"/>
      <c r="AA147" s="717">
        <v>1.22</v>
      </c>
      <c r="AB147" s="709"/>
      <c r="AC147" s="718"/>
      <c r="AD147" s="717">
        <v>1050</v>
      </c>
      <c r="AE147" s="709"/>
      <c r="AF147" s="709"/>
      <c r="AG147" s="709"/>
      <c r="AH147" s="718"/>
      <c r="AI147" s="196" t="s">
        <v>184</v>
      </c>
      <c r="AJ147" s="201"/>
      <c r="AK147" s="201"/>
      <c r="AL147" s="201"/>
      <c r="AM147" s="201"/>
      <c r="AN147" s="201"/>
      <c r="AO147" s="333">
        <v>1535</v>
      </c>
    </row>
    <row r="148" spans="1:41" ht="12" customHeight="1">
      <c r="A148" s="361"/>
      <c r="B148" s="220"/>
      <c r="C148" s="574" t="s">
        <v>1922</v>
      </c>
      <c r="D148" s="198"/>
      <c r="E148" s="198"/>
      <c r="F148" s="198"/>
      <c r="G148" s="198"/>
      <c r="H148" s="198"/>
      <c r="I148" s="198"/>
      <c r="J148" s="198"/>
      <c r="K148" s="211"/>
      <c r="L148" s="211"/>
      <c r="M148" s="211"/>
      <c r="N148" s="211"/>
      <c r="O148" s="211"/>
      <c r="P148" s="212"/>
      <c r="Q148" s="717" t="s">
        <v>1559</v>
      </c>
      <c r="R148" s="709"/>
      <c r="S148" s="709"/>
      <c r="T148" s="709"/>
      <c r="U148" s="718"/>
      <c r="V148" s="717">
        <v>300</v>
      </c>
      <c r="W148" s="709"/>
      <c r="X148" s="709"/>
      <c r="Y148" s="709"/>
      <c r="Z148" s="718"/>
      <c r="AA148" s="717">
        <v>1.3</v>
      </c>
      <c r="AB148" s="709"/>
      <c r="AC148" s="718"/>
      <c r="AD148" s="717">
        <v>1100</v>
      </c>
      <c r="AE148" s="709"/>
      <c r="AF148" s="709"/>
      <c r="AG148" s="709"/>
      <c r="AH148" s="718"/>
      <c r="AI148" s="196" t="s">
        <v>184</v>
      </c>
      <c r="AJ148" s="201"/>
      <c r="AK148" s="201"/>
      <c r="AL148" s="201"/>
      <c r="AM148" s="201"/>
      <c r="AN148" s="201"/>
      <c r="AO148" s="333">
        <v>1915</v>
      </c>
    </row>
    <row r="149" spans="1:41" ht="12" customHeight="1">
      <c r="A149" s="361"/>
      <c r="B149" s="220"/>
      <c r="C149" s="574" t="s">
        <v>1923</v>
      </c>
      <c r="D149" s="198"/>
      <c r="E149" s="198"/>
      <c r="F149" s="198"/>
      <c r="G149" s="198"/>
      <c r="H149" s="198"/>
      <c r="I149" s="198"/>
      <c r="J149" s="198"/>
      <c r="K149" s="211"/>
      <c r="L149" s="211"/>
      <c r="M149" s="211"/>
      <c r="N149" s="211"/>
      <c r="O149" s="211"/>
      <c r="P149" s="212"/>
      <c r="Q149" s="717" t="s">
        <v>1919</v>
      </c>
      <c r="R149" s="709"/>
      <c r="S149" s="709"/>
      <c r="T149" s="709"/>
      <c r="U149" s="718"/>
      <c r="V149" s="717">
        <v>300</v>
      </c>
      <c r="W149" s="709"/>
      <c r="X149" s="709"/>
      <c r="Y149" s="709"/>
      <c r="Z149" s="718"/>
      <c r="AA149" s="717">
        <v>1.75</v>
      </c>
      <c r="AB149" s="709"/>
      <c r="AC149" s="718"/>
      <c r="AD149" s="717">
        <v>915</v>
      </c>
      <c r="AE149" s="709"/>
      <c r="AF149" s="709"/>
      <c r="AG149" s="709"/>
      <c r="AH149" s="718"/>
      <c r="AI149" s="196" t="s">
        <v>184</v>
      </c>
      <c r="AJ149" s="201"/>
      <c r="AK149" s="201"/>
      <c r="AL149" s="201"/>
      <c r="AM149" s="201"/>
      <c r="AN149" s="201"/>
      <c r="AO149" s="333">
        <v>2890</v>
      </c>
    </row>
    <row r="150" spans="1:41" ht="12" customHeight="1">
      <c r="A150" s="361"/>
      <c r="B150" s="220"/>
      <c r="C150" s="574" t="s">
        <v>1924</v>
      </c>
      <c r="D150" s="198"/>
      <c r="E150" s="198"/>
      <c r="F150" s="198"/>
      <c r="G150" s="198"/>
      <c r="H150" s="198"/>
      <c r="I150" s="198"/>
      <c r="J150" s="198"/>
      <c r="K150" s="211"/>
      <c r="L150" s="211"/>
      <c r="M150" s="211"/>
      <c r="N150" s="211"/>
      <c r="O150" s="211"/>
      <c r="P150" s="212"/>
      <c r="Q150" s="717" t="s">
        <v>1919</v>
      </c>
      <c r="R150" s="709"/>
      <c r="S150" s="709"/>
      <c r="T150" s="709"/>
      <c r="U150" s="718"/>
      <c r="V150" s="717">
        <v>300</v>
      </c>
      <c r="W150" s="709"/>
      <c r="X150" s="709"/>
      <c r="Y150" s="709"/>
      <c r="Z150" s="718"/>
      <c r="AA150" s="717">
        <v>1.75</v>
      </c>
      <c r="AB150" s="709"/>
      <c r="AC150" s="718"/>
      <c r="AD150" s="717">
        <v>915</v>
      </c>
      <c r="AE150" s="709"/>
      <c r="AF150" s="709"/>
      <c r="AG150" s="709"/>
      <c r="AH150" s="718"/>
      <c r="AI150" s="196" t="s">
        <v>184</v>
      </c>
      <c r="AJ150" s="201"/>
      <c r="AK150" s="201"/>
      <c r="AL150" s="201"/>
      <c r="AM150" s="201"/>
      <c r="AN150" s="201"/>
      <c r="AO150" s="333">
        <v>2630</v>
      </c>
    </row>
    <row r="151" spans="1:37" s="289" customFormat="1" ht="15" customHeight="1">
      <c r="A151" s="368"/>
      <c r="B151" s="194" t="s">
        <v>1926</v>
      </c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284"/>
      <c r="AH151" s="284"/>
      <c r="AI151" s="287"/>
      <c r="AJ151" s="287"/>
      <c r="AK151" s="288"/>
    </row>
    <row r="152" spans="1:41" ht="12" customHeight="1">
      <c r="A152" s="359"/>
      <c r="B152" s="675" t="s">
        <v>1596</v>
      </c>
      <c r="C152" s="711" t="s">
        <v>1597</v>
      </c>
      <c r="D152" s="712"/>
      <c r="E152" s="712"/>
      <c r="F152" s="712"/>
      <c r="G152" s="712"/>
      <c r="H152" s="712"/>
      <c r="I152" s="712"/>
      <c r="J152" s="712"/>
      <c r="K152" s="712"/>
      <c r="L152" s="712"/>
      <c r="M152" s="712"/>
      <c r="N152" s="712"/>
      <c r="O152" s="712"/>
      <c r="P152" s="713"/>
      <c r="Q152" s="754" t="s">
        <v>1357</v>
      </c>
      <c r="R152" s="755"/>
      <c r="S152" s="755"/>
      <c r="T152" s="755"/>
      <c r="U152" s="794"/>
      <c r="V152" s="711" t="s">
        <v>710</v>
      </c>
      <c r="W152" s="712"/>
      <c r="X152" s="712"/>
      <c r="Y152" s="712"/>
      <c r="Z152" s="713"/>
      <c r="AA152" s="711" t="s">
        <v>1453</v>
      </c>
      <c r="AB152" s="712"/>
      <c r="AC152" s="713"/>
      <c r="AD152" s="711" t="s">
        <v>1455</v>
      </c>
      <c r="AE152" s="712"/>
      <c r="AF152" s="712"/>
      <c r="AG152" s="712"/>
      <c r="AH152" s="712"/>
      <c r="AI152" s="711" t="s">
        <v>1577</v>
      </c>
      <c r="AJ152" s="712"/>
      <c r="AK152" s="712"/>
      <c r="AL152" s="712"/>
      <c r="AM152" s="712"/>
      <c r="AN152" s="713"/>
      <c r="AO152" s="713" t="s">
        <v>1578</v>
      </c>
    </row>
    <row r="153" spans="1:41" ht="12" customHeight="1">
      <c r="A153" s="360"/>
      <c r="B153" s="676"/>
      <c r="C153" s="714"/>
      <c r="D153" s="700"/>
      <c r="E153" s="700"/>
      <c r="F153" s="700"/>
      <c r="G153" s="700"/>
      <c r="H153" s="700"/>
      <c r="I153" s="700"/>
      <c r="J153" s="700"/>
      <c r="K153" s="700"/>
      <c r="L153" s="700"/>
      <c r="M153" s="700"/>
      <c r="N153" s="700"/>
      <c r="O153" s="700"/>
      <c r="P153" s="701"/>
      <c r="Q153" s="756"/>
      <c r="R153" s="757"/>
      <c r="S153" s="757"/>
      <c r="T153" s="757"/>
      <c r="U153" s="795"/>
      <c r="V153" s="714" t="s">
        <v>1454</v>
      </c>
      <c r="W153" s="700"/>
      <c r="X153" s="700"/>
      <c r="Y153" s="700"/>
      <c r="Z153" s="701"/>
      <c r="AA153" s="714" t="s">
        <v>1245</v>
      </c>
      <c r="AB153" s="700"/>
      <c r="AC153" s="701"/>
      <c r="AD153" s="714" t="s">
        <v>1303</v>
      </c>
      <c r="AE153" s="700"/>
      <c r="AF153" s="700"/>
      <c r="AG153" s="700"/>
      <c r="AH153" s="700"/>
      <c r="AI153" s="714"/>
      <c r="AJ153" s="700"/>
      <c r="AK153" s="700"/>
      <c r="AL153" s="700"/>
      <c r="AM153" s="700"/>
      <c r="AN153" s="701"/>
      <c r="AO153" s="701"/>
    </row>
    <row r="154" spans="1:41" ht="12" customHeight="1">
      <c r="A154" s="361"/>
      <c r="B154" s="220"/>
      <c r="C154" s="574" t="s">
        <v>1927</v>
      </c>
      <c r="D154" s="198"/>
      <c r="E154" s="198"/>
      <c r="F154" s="198"/>
      <c r="G154" s="198"/>
      <c r="H154" s="198"/>
      <c r="I154" s="198"/>
      <c r="J154" s="198"/>
      <c r="K154" s="211"/>
      <c r="L154" s="211"/>
      <c r="M154" s="211"/>
      <c r="N154" s="211"/>
      <c r="O154" s="211"/>
      <c r="P154" s="212"/>
      <c r="Q154" s="717" t="s">
        <v>1559</v>
      </c>
      <c r="R154" s="709"/>
      <c r="S154" s="709"/>
      <c r="T154" s="709"/>
      <c r="U154" s="718"/>
      <c r="V154" s="717">
        <v>500</v>
      </c>
      <c r="W154" s="709"/>
      <c r="X154" s="709"/>
      <c r="Y154" s="709"/>
      <c r="Z154" s="718"/>
      <c r="AA154" s="717">
        <v>1.97</v>
      </c>
      <c r="AB154" s="709"/>
      <c r="AC154" s="718"/>
      <c r="AD154" s="717">
        <v>1300</v>
      </c>
      <c r="AE154" s="709"/>
      <c r="AF154" s="709"/>
      <c r="AG154" s="709"/>
      <c r="AH154" s="718"/>
      <c r="AI154" s="196" t="s">
        <v>184</v>
      </c>
      <c r="AJ154" s="201"/>
      <c r="AK154" s="201"/>
      <c r="AL154" s="201"/>
      <c r="AM154" s="201"/>
      <c r="AN154" s="201"/>
      <c r="AO154" s="333">
        <v>4045</v>
      </c>
    </row>
    <row r="155" spans="1:41" ht="12" customHeight="1">
      <c r="A155" s="361"/>
      <c r="B155" s="220"/>
      <c r="C155" s="574" t="s">
        <v>1928</v>
      </c>
      <c r="D155" s="198"/>
      <c r="E155" s="198"/>
      <c r="F155" s="198"/>
      <c r="G155" s="198"/>
      <c r="H155" s="198"/>
      <c r="I155" s="198"/>
      <c r="J155" s="198"/>
      <c r="K155" s="211"/>
      <c r="L155" s="211"/>
      <c r="M155" s="211"/>
      <c r="N155" s="211"/>
      <c r="O155" s="211"/>
      <c r="P155" s="212"/>
      <c r="Q155" s="717" t="s">
        <v>79</v>
      </c>
      <c r="R155" s="709"/>
      <c r="S155" s="709"/>
      <c r="T155" s="709"/>
      <c r="U155" s="718"/>
      <c r="V155" s="717">
        <v>500</v>
      </c>
      <c r="W155" s="709"/>
      <c r="X155" s="709"/>
      <c r="Y155" s="709"/>
      <c r="Z155" s="718"/>
      <c r="AA155" s="717">
        <v>1.97</v>
      </c>
      <c r="AB155" s="709"/>
      <c r="AC155" s="718"/>
      <c r="AD155" s="717">
        <v>1300</v>
      </c>
      <c r="AE155" s="709"/>
      <c r="AF155" s="709"/>
      <c r="AG155" s="709"/>
      <c r="AH155" s="718"/>
      <c r="AI155" s="196" t="s">
        <v>184</v>
      </c>
      <c r="AJ155" s="201"/>
      <c r="AK155" s="201"/>
      <c r="AL155" s="201"/>
      <c r="AM155" s="201"/>
      <c r="AN155" s="201"/>
      <c r="AO155" s="333">
        <v>4045</v>
      </c>
    </row>
    <row r="156" spans="1:41" ht="12" customHeight="1">
      <c r="A156" s="361"/>
      <c r="B156" s="220"/>
      <c r="C156" s="574" t="s">
        <v>1930</v>
      </c>
      <c r="D156" s="198"/>
      <c r="E156" s="198"/>
      <c r="F156" s="198"/>
      <c r="G156" s="198"/>
      <c r="H156" s="198"/>
      <c r="I156" s="198"/>
      <c r="J156" s="198"/>
      <c r="K156" s="211"/>
      <c r="L156" s="211"/>
      <c r="M156" s="211"/>
      <c r="N156" s="211"/>
      <c r="O156" s="211"/>
      <c r="P156" s="212"/>
      <c r="Q156" s="717" t="s">
        <v>79</v>
      </c>
      <c r="R156" s="709"/>
      <c r="S156" s="709"/>
      <c r="T156" s="709"/>
      <c r="U156" s="718"/>
      <c r="V156" s="717"/>
      <c r="W156" s="709"/>
      <c r="X156" s="709"/>
      <c r="Y156" s="709"/>
      <c r="Z156" s="718"/>
      <c r="AA156" s="717">
        <v>3</v>
      </c>
      <c r="AB156" s="709"/>
      <c r="AC156" s="718"/>
      <c r="AD156" s="717">
        <v>2000</v>
      </c>
      <c r="AE156" s="709"/>
      <c r="AF156" s="709"/>
      <c r="AG156" s="709"/>
      <c r="AH156" s="718"/>
      <c r="AI156" s="196" t="s">
        <v>184</v>
      </c>
      <c r="AJ156" s="201"/>
      <c r="AK156" s="201"/>
      <c r="AL156" s="201"/>
      <c r="AM156" s="201"/>
      <c r="AN156" s="201"/>
      <c r="AO156" s="333">
        <v>8580</v>
      </c>
    </row>
    <row r="157" spans="1:41" ht="12" customHeight="1">
      <c r="A157" s="361"/>
      <c r="B157" s="220"/>
      <c r="C157" s="574" t="s">
        <v>1929</v>
      </c>
      <c r="D157" s="198"/>
      <c r="E157" s="198"/>
      <c r="F157" s="198"/>
      <c r="G157" s="198"/>
      <c r="H157" s="198"/>
      <c r="I157" s="198"/>
      <c r="J157" s="198"/>
      <c r="K157" s="211"/>
      <c r="L157" s="211"/>
      <c r="M157" s="211"/>
      <c r="N157" s="211"/>
      <c r="O157" s="211"/>
      <c r="P157" s="212"/>
      <c r="Q157" s="717" t="s">
        <v>79</v>
      </c>
      <c r="R157" s="709"/>
      <c r="S157" s="709"/>
      <c r="T157" s="709"/>
      <c r="U157" s="718"/>
      <c r="V157" s="717"/>
      <c r="W157" s="709"/>
      <c r="X157" s="709"/>
      <c r="Y157" s="709"/>
      <c r="Z157" s="718"/>
      <c r="AA157" s="717">
        <v>3</v>
      </c>
      <c r="AB157" s="709"/>
      <c r="AC157" s="718"/>
      <c r="AD157" s="717">
        <v>2000</v>
      </c>
      <c r="AE157" s="709"/>
      <c r="AF157" s="709"/>
      <c r="AG157" s="709"/>
      <c r="AH157" s="718"/>
      <c r="AI157" s="196" t="s">
        <v>184</v>
      </c>
      <c r="AJ157" s="201"/>
      <c r="AK157" s="201"/>
      <c r="AL157" s="201"/>
      <c r="AM157" s="201"/>
      <c r="AN157" s="201"/>
      <c r="AO157" s="333">
        <v>8580</v>
      </c>
    </row>
    <row r="158" spans="1:37" s="289" customFormat="1" ht="15" customHeight="1">
      <c r="A158" s="368"/>
      <c r="B158" s="194" t="s">
        <v>1673</v>
      </c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284"/>
      <c r="AH158" s="284"/>
      <c r="AI158" s="287"/>
      <c r="AJ158" s="287"/>
      <c r="AK158" s="288"/>
    </row>
    <row r="159" spans="1:41" ht="12" customHeight="1">
      <c r="A159" s="359"/>
      <c r="B159" s="675" t="s">
        <v>1596</v>
      </c>
      <c r="C159" s="711" t="s">
        <v>1597</v>
      </c>
      <c r="D159" s="712"/>
      <c r="E159" s="712"/>
      <c r="F159" s="712"/>
      <c r="G159" s="712"/>
      <c r="H159" s="712"/>
      <c r="I159" s="712"/>
      <c r="J159" s="712"/>
      <c r="K159" s="712"/>
      <c r="L159" s="712"/>
      <c r="M159" s="712"/>
      <c r="N159" s="712"/>
      <c r="O159" s="712"/>
      <c r="P159" s="713"/>
      <c r="Q159" s="754" t="s">
        <v>1674</v>
      </c>
      <c r="R159" s="755"/>
      <c r="S159" s="755"/>
      <c r="T159" s="755"/>
      <c r="U159" s="794"/>
      <c r="V159" s="711" t="s">
        <v>710</v>
      </c>
      <c r="W159" s="712"/>
      <c r="X159" s="712"/>
      <c r="Y159" s="712"/>
      <c r="Z159" s="713"/>
      <c r="AA159" s="711" t="s">
        <v>1453</v>
      </c>
      <c r="AB159" s="712"/>
      <c r="AC159" s="713"/>
      <c r="AD159" s="711" t="s">
        <v>1455</v>
      </c>
      <c r="AE159" s="712"/>
      <c r="AF159" s="712"/>
      <c r="AG159" s="712"/>
      <c r="AH159" s="712"/>
      <c r="AI159" s="711" t="s">
        <v>1577</v>
      </c>
      <c r="AJ159" s="712"/>
      <c r="AK159" s="712"/>
      <c r="AL159" s="712"/>
      <c r="AM159" s="712"/>
      <c r="AN159" s="713"/>
      <c r="AO159" s="713" t="s">
        <v>1578</v>
      </c>
    </row>
    <row r="160" spans="1:41" ht="12" customHeight="1">
      <c r="A160" s="360"/>
      <c r="B160" s="676"/>
      <c r="C160" s="714"/>
      <c r="D160" s="700"/>
      <c r="E160" s="700"/>
      <c r="F160" s="700"/>
      <c r="G160" s="700"/>
      <c r="H160" s="700"/>
      <c r="I160" s="700"/>
      <c r="J160" s="700"/>
      <c r="K160" s="700"/>
      <c r="L160" s="700"/>
      <c r="M160" s="700"/>
      <c r="N160" s="700"/>
      <c r="O160" s="700"/>
      <c r="P160" s="701"/>
      <c r="Q160" s="756"/>
      <c r="R160" s="757"/>
      <c r="S160" s="757"/>
      <c r="T160" s="757"/>
      <c r="U160" s="795"/>
      <c r="V160" s="714" t="s">
        <v>1454</v>
      </c>
      <c r="W160" s="700"/>
      <c r="X160" s="700"/>
      <c r="Y160" s="700"/>
      <c r="Z160" s="701"/>
      <c r="AA160" s="714" t="s">
        <v>1245</v>
      </c>
      <c r="AB160" s="700"/>
      <c r="AC160" s="701"/>
      <c r="AD160" s="714" t="s">
        <v>1303</v>
      </c>
      <c r="AE160" s="700"/>
      <c r="AF160" s="700"/>
      <c r="AG160" s="700"/>
      <c r="AH160" s="700"/>
      <c r="AI160" s="714"/>
      <c r="AJ160" s="700"/>
      <c r="AK160" s="700"/>
      <c r="AL160" s="700"/>
      <c r="AM160" s="700"/>
      <c r="AN160" s="701"/>
      <c r="AO160" s="701"/>
    </row>
    <row r="161" spans="1:41" ht="12" customHeight="1">
      <c r="A161" s="361"/>
      <c r="B161" s="220" t="s">
        <v>1679</v>
      </c>
      <c r="C161" s="292" t="s">
        <v>1680</v>
      </c>
      <c r="D161" s="198"/>
      <c r="E161" s="198"/>
      <c r="F161" s="198"/>
      <c r="G161" s="198"/>
      <c r="H161" s="198"/>
      <c r="I161" s="198"/>
      <c r="J161" s="198"/>
      <c r="K161" s="211"/>
      <c r="L161" s="211"/>
      <c r="M161" s="211"/>
      <c r="N161" s="211"/>
      <c r="O161" s="211"/>
      <c r="P161" s="212"/>
      <c r="Q161" s="717" t="s">
        <v>1682</v>
      </c>
      <c r="R161" s="709"/>
      <c r="S161" s="709"/>
      <c r="T161" s="709"/>
      <c r="U161" s="718"/>
      <c r="V161" s="717" t="s">
        <v>1243</v>
      </c>
      <c r="W161" s="709"/>
      <c r="X161" s="709"/>
      <c r="Y161" s="709"/>
      <c r="Z161" s="718"/>
      <c r="AA161" s="717">
        <v>1.3</v>
      </c>
      <c r="AB161" s="709"/>
      <c r="AC161" s="718"/>
      <c r="AD161" s="717" t="s">
        <v>1683</v>
      </c>
      <c r="AE161" s="709"/>
      <c r="AF161" s="709"/>
      <c r="AG161" s="709"/>
      <c r="AH161" s="718"/>
      <c r="AI161" s="201"/>
      <c r="AJ161" s="201"/>
      <c r="AK161" s="201"/>
      <c r="AL161" s="201"/>
      <c r="AM161" s="201"/>
      <c r="AN161" s="201"/>
      <c r="AO161" s="333">
        <v>1260</v>
      </c>
    </row>
    <row r="162" spans="1:41" ht="12" customHeight="1">
      <c r="A162" s="361"/>
      <c r="B162" s="220" t="s">
        <v>1685</v>
      </c>
      <c r="C162" s="292" t="s">
        <v>1681</v>
      </c>
      <c r="D162" s="198"/>
      <c r="E162" s="198"/>
      <c r="F162" s="198"/>
      <c r="G162" s="198"/>
      <c r="H162" s="198"/>
      <c r="I162" s="198"/>
      <c r="J162" s="198"/>
      <c r="K162" s="211"/>
      <c r="L162" s="211"/>
      <c r="M162" s="211"/>
      <c r="N162" s="211"/>
      <c r="O162" s="211"/>
      <c r="P162" s="212"/>
      <c r="Q162" s="717" t="s">
        <v>1682</v>
      </c>
      <c r="R162" s="709"/>
      <c r="S162" s="709"/>
      <c r="T162" s="709"/>
      <c r="U162" s="718"/>
      <c r="V162" s="717" t="s">
        <v>1243</v>
      </c>
      <c r="W162" s="709"/>
      <c r="X162" s="709"/>
      <c r="Y162" s="709"/>
      <c r="Z162" s="718"/>
      <c r="AA162" s="717">
        <v>1.3</v>
      </c>
      <c r="AB162" s="709"/>
      <c r="AC162" s="718"/>
      <c r="AD162" s="717" t="s">
        <v>1684</v>
      </c>
      <c r="AE162" s="709"/>
      <c r="AF162" s="709"/>
      <c r="AG162" s="709"/>
      <c r="AH162" s="718"/>
      <c r="AI162" s="201"/>
      <c r="AJ162" s="201"/>
      <c r="AK162" s="201"/>
      <c r="AL162" s="201"/>
      <c r="AM162" s="201"/>
      <c r="AN162" s="201"/>
      <c r="AO162" s="333">
        <v>1390</v>
      </c>
    </row>
    <row r="163" spans="1:41" ht="12" customHeight="1">
      <c r="A163" s="361"/>
      <c r="B163" s="220"/>
      <c r="C163" s="292" t="s">
        <v>171</v>
      </c>
      <c r="D163" s="198"/>
      <c r="E163" s="198"/>
      <c r="F163" s="198"/>
      <c r="G163" s="198"/>
      <c r="H163" s="198"/>
      <c r="I163" s="198"/>
      <c r="J163" s="198"/>
      <c r="K163" s="211"/>
      <c r="L163" s="211"/>
      <c r="M163" s="211"/>
      <c r="N163" s="211"/>
      <c r="O163" s="211"/>
      <c r="P163" s="212"/>
      <c r="Q163" s="717" t="s">
        <v>1682</v>
      </c>
      <c r="R163" s="709"/>
      <c r="S163" s="709"/>
      <c r="T163" s="709"/>
      <c r="U163" s="718"/>
      <c r="V163" s="717">
        <v>300</v>
      </c>
      <c r="W163" s="709"/>
      <c r="X163" s="709"/>
      <c r="Y163" s="709"/>
      <c r="Z163" s="718"/>
      <c r="AA163" s="717">
        <v>0.87</v>
      </c>
      <c r="AB163" s="709"/>
      <c r="AC163" s="718"/>
      <c r="AD163" s="717">
        <v>500</v>
      </c>
      <c r="AE163" s="709"/>
      <c r="AF163" s="709"/>
      <c r="AG163" s="709"/>
      <c r="AH163" s="718"/>
      <c r="AI163" s="198" t="s">
        <v>170</v>
      </c>
      <c r="AJ163" s="201"/>
      <c r="AK163" s="201"/>
      <c r="AL163" s="201"/>
      <c r="AM163" s="201"/>
      <c r="AN163" s="201"/>
      <c r="AO163" s="333">
        <v>1655</v>
      </c>
    </row>
    <row r="164" spans="1:41" ht="12" customHeight="1">
      <c r="A164" s="361"/>
      <c r="B164" s="220"/>
      <c r="C164" s="292" t="s">
        <v>176</v>
      </c>
      <c r="D164" s="198"/>
      <c r="E164" s="198"/>
      <c r="F164" s="198"/>
      <c r="G164" s="198"/>
      <c r="H164" s="198"/>
      <c r="I164" s="198"/>
      <c r="J164" s="198"/>
      <c r="K164" s="211"/>
      <c r="L164" s="211"/>
      <c r="M164" s="211"/>
      <c r="N164" s="211"/>
      <c r="O164" s="211"/>
      <c r="P164" s="212"/>
      <c r="Q164" s="717" t="s">
        <v>1682</v>
      </c>
      <c r="R164" s="709"/>
      <c r="S164" s="709"/>
      <c r="T164" s="709"/>
      <c r="U164" s="718"/>
      <c r="V164" s="717">
        <v>100</v>
      </c>
      <c r="W164" s="709"/>
      <c r="X164" s="709"/>
      <c r="Y164" s="709"/>
      <c r="Z164" s="718"/>
      <c r="AA164" s="717">
        <v>1.2</v>
      </c>
      <c r="AB164" s="709"/>
      <c r="AC164" s="718"/>
      <c r="AD164" s="717">
        <v>570</v>
      </c>
      <c r="AE164" s="709"/>
      <c r="AF164" s="709"/>
      <c r="AG164" s="709"/>
      <c r="AH164" s="718"/>
      <c r="AI164" s="198" t="s">
        <v>170</v>
      </c>
      <c r="AJ164" s="201"/>
      <c r="AK164" s="201"/>
      <c r="AL164" s="201"/>
      <c r="AM164" s="201"/>
      <c r="AN164" s="201"/>
      <c r="AO164" s="333">
        <v>1600</v>
      </c>
    </row>
    <row r="165" spans="1:41" ht="12" customHeight="1">
      <c r="A165" s="361"/>
      <c r="B165" s="220"/>
      <c r="C165" s="292" t="s">
        <v>175</v>
      </c>
      <c r="D165" s="198"/>
      <c r="E165" s="198"/>
      <c r="F165" s="198"/>
      <c r="G165" s="198"/>
      <c r="H165" s="198"/>
      <c r="I165" s="198"/>
      <c r="J165" s="198"/>
      <c r="K165" s="211"/>
      <c r="L165" s="211"/>
      <c r="M165" s="211"/>
      <c r="N165" s="211"/>
      <c r="O165" s="211"/>
      <c r="P165" s="212"/>
      <c r="Q165" s="717" t="s">
        <v>1682</v>
      </c>
      <c r="R165" s="709"/>
      <c r="S165" s="709"/>
      <c r="T165" s="709"/>
      <c r="U165" s="718"/>
      <c r="V165" s="717">
        <v>200</v>
      </c>
      <c r="W165" s="709"/>
      <c r="X165" s="709"/>
      <c r="Y165" s="709"/>
      <c r="Z165" s="718"/>
      <c r="AA165" s="717">
        <v>1.3</v>
      </c>
      <c r="AB165" s="709"/>
      <c r="AC165" s="718"/>
      <c r="AD165" s="717">
        <v>580</v>
      </c>
      <c r="AE165" s="709"/>
      <c r="AF165" s="709"/>
      <c r="AG165" s="709"/>
      <c r="AH165" s="718"/>
      <c r="AI165" s="198" t="s">
        <v>170</v>
      </c>
      <c r="AJ165" s="201"/>
      <c r="AK165" s="201"/>
      <c r="AL165" s="201"/>
      <c r="AM165" s="201"/>
      <c r="AN165" s="201"/>
      <c r="AO165" s="333">
        <v>1910</v>
      </c>
    </row>
    <row r="166" spans="1:41" ht="12" customHeight="1">
      <c r="A166" s="361"/>
      <c r="B166" s="220"/>
      <c r="C166" s="292" t="s">
        <v>174</v>
      </c>
      <c r="D166" s="198"/>
      <c r="E166" s="198"/>
      <c r="F166" s="198"/>
      <c r="G166" s="198"/>
      <c r="H166" s="198"/>
      <c r="I166" s="198"/>
      <c r="J166" s="198"/>
      <c r="K166" s="211"/>
      <c r="L166" s="211"/>
      <c r="M166" s="211"/>
      <c r="N166" s="211"/>
      <c r="O166" s="211"/>
      <c r="P166" s="212"/>
      <c r="Q166" s="717" t="s">
        <v>1682</v>
      </c>
      <c r="R166" s="709"/>
      <c r="S166" s="709"/>
      <c r="T166" s="709"/>
      <c r="U166" s="718"/>
      <c r="V166" s="717">
        <v>300</v>
      </c>
      <c r="W166" s="709"/>
      <c r="X166" s="709"/>
      <c r="Y166" s="709"/>
      <c r="Z166" s="718"/>
      <c r="AA166" s="717">
        <v>1.3</v>
      </c>
      <c r="AB166" s="709"/>
      <c r="AC166" s="718"/>
      <c r="AD166" s="717">
        <v>915</v>
      </c>
      <c r="AE166" s="709"/>
      <c r="AF166" s="709"/>
      <c r="AG166" s="709"/>
      <c r="AH166" s="718"/>
      <c r="AI166" s="198" t="s">
        <v>170</v>
      </c>
      <c r="AJ166" s="201"/>
      <c r="AK166" s="201"/>
      <c r="AL166" s="201"/>
      <c r="AM166" s="201"/>
      <c r="AN166" s="201"/>
      <c r="AO166" s="333">
        <v>2610</v>
      </c>
    </row>
    <row r="167" spans="1:41" ht="12" customHeight="1">
      <c r="A167" s="361"/>
      <c r="B167" s="220"/>
      <c r="C167" s="292" t="s">
        <v>173</v>
      </c>
      <c r="D167" s="198"/>
      <c r="E167" s="198"/>
      <c r="F167" s="198"/>
      <c r="G167" s="198"/>
      <c r="H167" s="198"/>
      <c r="I167" s="198"/>
      <c r="J167" s="198"/>
      <c r="K167" s="211"/>
      <c r="L167" s="211"/>
      <c r="M167" s="211"/>
      <c r="N167" s="211"/>
      <c r="O167" s="211"/>
      <c r="P167" s="212"/>
      <c r="Q167" s="717" t="s">
        <v>172</v>
      </c>
      <c r="R167" s="709"/>
      <c r="S167" s="709"/>
      <c r="T167" s="709"/>
      <c r="U167" s="718"/>
      <c r="V167" s="717">
        <v>350</v>
      </c>
      <c r="W167" s="709"/>
      <c r="X167" s="709"/>
      <c r="Y167" s="709"/>
      <c r="Z167" s="718"/>
      <c r="AA167" s="717"/>
      <c r="AB167" s="709"/>
      <c r="AC167" s="718"/>
      <c r="AD167" s="717"/>
      <c r="AE167" s="709"/>
      <c r="AF167" s="709"/>
      <c r="AG167" s="709"/>
      <c r="AH167" s="718"/>
      <c r="AI167" s="201"/>
      <c r="AJ167" s="201"/>
      <c r="AK167" s="201"/>
      <c r="AL167" s="201"/>
      <c r="AM167" s="201"/>
      <c r="AN167" s="201"/>
      <c r="AO167" s="333">
        <v>2411</v>
      </c>
    </row>
    <row r="168" spans="1:41" s="289" customFormat="1" ht="15" customHeight="1">
      <c r="A168" s="372"/>
      <c r="B168" s="195" t="s">
        <v>1931</v>
      </c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288"/>
    </row>
    <row r="169" spans="1:41" ht="11.25" customHeight="1">
      <c r="A169" s="359"/>
      <c r="B169" s="655" t="s">
        <v>1596</v>
      </c>
      <c r="C169" s="711" t="s">
        <v>1598</v>
      </c>
      <c r="D169" s="712"/>
      <c r="E169" s="712"/>
      <c r="F169" s="712"/>
      <c r="G169" s="712"/>
      <c r="H169" s="712"/>
      <c r="I169" s="712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  <c r="AA169" s="293"/>
      <c r="AB169" s="293"/>
      <c r="AC169" s="293"/>
      <c r="AD169" s="293"/>
      <c r="AE169" s="293"/>
      <c r="AF169" s="293"/>
      <c r="AG169" s="293"/>
      <c r="AH169" s="293"/>
      <c r="AI169" s="293"/>
      <c r="AJ169" s="293"/>
      <c r="AK169" s="293"/>
      <c r="AL169" s="293"/>
      <c r="AM169" s="293"/>
      <c r="AN169" s="344"/>
      <c r="AO169" s="664" t="s">
        <v>1578</v>
      </c>
    </row>
    <row r="170" spans="1:41" ht="11.25" customHeight="1">
      <c r="A170" s="360"/>
      <c r="B170" s="657"/>
      <c r="C170" s="714"/>
      <c r="D170" s="700"/>
      <c r="E170" s="700"/>
      <c r="F170" s="700"/>
      <c r="G170" s="700"/>
      <c r="H170" s="700"/>
      <c r="I170" s="700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5"/>
      <c r="AK170" s="295"/>
      <c r="AL170" s="295"/>
      <c r="AM170" s="295"/>
      <c r="AN170" s="382"/>
      <c r="AO170" s="665"/>
    </row>
    <row r="171" spans="1:41" s="296" customFormat="1" ht="12" customHeight="1">
      <c r="A171" s="364"/>
      <c r="B171" s="260"/>
      <c r="C171" s="292" t="s">
        <v>1932</v>
      </c>
      <c r="D171" s="211"/>
      <c r="E171" s="211"/>
      <c r="F171" s="211"/>
      <c r="G171" s="211"/>
      <c r="H171" s="302"/>
      <c r="I171" s="263"/>
      <c r="J171" s="263"/>
      <c r="K171" s="263"/>
      <c r="L171" s="263"/>
      <c r="M171" s="263"/>
      <c r="N171" s="263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302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317"/>
      <c r="AO171" s="333">
        <v>270</v>
      </c>
    </row>
    <row r="172" spans="1:41" s="296" customFormat="1" ht="12" customHeight="1">
      <c r="A172" s="364"/>
      <c r="B172" s="260"/>
      <c r="C172" s="292" t="s">
        <v>1933</v>
      </c>
      <c r="D172" s="211"/>
      <c r="E172" s="211"/>
      <c r="F172" s="211"/>
      <c r="G172" s="211"/>
      <c r="H172" s="302"/>
      <c r="I172" s="263"/>
      <c r="J172" s="263"/>
      <c r="K172" s="263"/>
      <c r="L172" s="263"/>
      <c r="M172" s="263"/>
      <c r="N172" s="263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302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317"/>
      <c r="AO172" s="333">
        <v>270</v>
      </c>
    </row>
    <row r="173" spans="1:41" s="296" customFormat="1" ht="12" customHeight="1">
      <c r="A173" s="364"/>
      <c r="B173" s="260"/>
      <c r="C173" s="292" t="s">
        <v>1934</v>
      </c>
      <c r="D173" s="211"/>
      <c r="E173" s="211"/>
      <c r="F173" s="211"/>
      <c r="G173" s="211"/>
      <c r="H173" s="302"/>
      <c r="I173" s="263"/>
      <c r="J173" s="263"/>
      <c r="K173" s="263"/>
      <c r="L173" s="263"/>
      <c r="M173" s="263"/>
      <c r="N173" s="263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302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317"/>
      <c r="AO173" s="333">
        <v>425</v>
      </c>
    </row>
    <row r="174" spans="1:41" s="296" customFormat="1" ht="12" customHeight="1">
      <c r="A174" s="364"/>
      <c r="B174" s="260"/>
      <c r="C174" s="292" t="s">
        <v>1935</v>
      </c>
      <c r="D174" s="211"/>
      <c r="E174" s="211"/>
      <c r="F174" s="211"/>
      <c r="G174" s="211"/>
      <c r="H174" s="302"/>
      <c r="I174" s="263"/>
      <c r="J174" s="263"/>
      <c r="K174" s="263"/>
      <c r="L174" s="263"/>
      <c r="M174" s="263"/>
      <c r="N174" s="263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302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317"/>
      <c r="AO174" s="333">
        <v>425</v>
      </c>
    </row>
    <row r="175" spans="1:41" s="289" customFormat="1" ht="15" customHeight="1">
      <c r="A175" s="368"/>
      <c r="B175" s="194" t="s">
        <v>1456</v>
      </c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313"/>
      <c r="P175" s="313"/>
      <c r="Q175" s="313"/>
      <c r="R175" s="313"/>
      <c r="S175" s="313"/>
      <c r="T175" s="313"/>
      <c r="U175" s="313"/>
      <c r="V175" s="313"/>
      <c r="W175" s="313"/>
      <c r="X175" s="313"/>
      <c r="Y175" s="313"/>
      <c r="Z175" s="313"/>
      <c r="AA175" s="313"/>
      <c r="AB175" s="313"/>
      <c r="AC175" s="313"/>
      <c r="AD175" s="313"/>
      <c r="AE175" s="313"/>
      <c r="AF175" s="313"/>
      <c r="AG175" s="313"/>
      <c r="AH175" s="313"/>
      <c r="AI175" s="313"/>
      <c r="AJ175" s="313"/>
      <c r="AK175" s="313"/>
      <c r="AL175" s="313"/>
      <c r="AM175" s="313"/>
      <c r="AN175" s="313"/>
      <c r="AO175" s="285"/>
    </row>
    <row r="176" spans="1:41" ht="11.25" customHeight="1">
      <c r="A176" s="359"/>
      <c r="B176" s="675" t="s">
        <v>1596</v>
      </c>
      <c r="C176" s="711" t="s">
        <v>1598</v>
      </c>
      <c r="D176" s="712"/>
      <c r="E176" s="712"/>
      <c r="F176" s="712"/>
      <c r="G176" s="712"/>
      <c r="H176" s="712"/>
      <c r="I176" s="712"/>
      <c r="J176" s="711" t="s">
        <v>1357</v>
      </c>
      <c r="K176" s="712"/>
      <c r="L176" s="712"/>
      <c r="M176" s="712"/>
      <c r="N176" s="713"/>
      <c r="O176" s="712" t="s">
        <v>1287</v>
      </c>
      <c r="P176" s="712"/>
      <c r="Q176" s="712"/>
      <c r="R176" s="712"/>
      <c r="S176" s="713"/>
      <c r="T176" s="711" t="s">
        <v>1457</v>
      </c>
      <c r="U176" s="712"/>
      <c r="V176" s="712"/>
      <c r="W176" s="712"/>
      <c r="X176" s="713"/>
      <c r="Y176" s="711" t="s">
        <v>1458</v>
      </c>
      <c r="Z176" s="712"/>
      <c r="AA176" s="712"/>
      <c r="AB176" s="712"/>
      <c r="AC176" s="713"/>
      <c r="AD176" s="711" t="s">
        <v>1321</v>
      </c>
      <c r="AE176" s="712"/>
      <c r="AF176" s="713"/>
      <c r="AG176" s="711" t="s">
        <v>1455</v>
      </c>
      <c r="AH176" s="712"/>
      <c r="AI176" s="712"/>
      <c r="AJ176" s="712"/>
      <c r="AK176" s="712"/>
      <c r="AL176" s="712"/>
      <c r="AM176" s="712"/>
      <c r="AN176" s="713"/>
      <c r="AO176" s="713" t="s">
        <v>1578</v>
      </c>
    </row>
    <row r="177" spans="1:41" ht="11.25" customHeight="1">
      <c r="A177" s="360"/>
      <c r="B177" s="676"/>
      <c r="C177" s="714"/>
      <c r="D177" s="700"/>
      <c r="E177" s="700"/>
      <c r="F177" s="700"/>
      <c r="G177" s="700"/>
      <c r="H177" s="700"/>
      <c r="I177" s="700"/>
      <c r="J177" s="714"/>
      <c r="K177" s="700"/>
      <c r="L177" s="700"/>
      <c r="M177" s="700"/>
      <c r="N177" s="701"/>
      <c r="O177" s="700" t="s">
        <v>1459</v>
      </c>
      <c r="P177" s="700"/>
      <c r="Q177" s="700"/>
      <c r="R177" s="700"/>
      <c r="S177" s="701"/>
      <c r="T177" s="714" t="s">
        <v>1459</v>
      </c>
      <c r="U177" s="700"/>
      <c r="V177" s="700"/>
      <c r="W177" s="700"/>
      <c r="X177" s="701"/>
      <c r="Y177" s="714" t="s">
        <v>1295</v>
      </c>
      <c r="Z177" s="700"/>
      <c r="AA177" s="700"/>
      <c r="AB177" s="700"/>
      <c r="AC177" s="701"/>
      <c r="AD177" s="714" t="s">
        <v>1245</v>
      </c>
      <c r="AE177" s="700"/>
      <c r="AF177" s="701"/>
      <c r="AG177" s="714" t="s">
        <v>1303</v>
      </c>
      <c r="AH177" s="700"/>
      <c r="AI177" s="700"/>
      <c r="AJ177" s="700"/>
      <c r="AK177" s="700"/>
      <c r="AL177" s="700"/>
      <c r="AM177" s="700"/>
      <c r="AN177" s="701"/>
      <c r="AO177" s="701"/>
    </row>
    <row r="178" spans="1:41" ht="12" customHeight="1">
      <c r="A178" s="200"/>
      <c r="B178" s="197" t="s">
        <v>1625</v>
      </c>
      <c r="C178" s="197" t="s">
        <v>1460</v>
      </c>
      <c r="D178" s="198"/>
      <c r="E178" s="198"/>
      <c r="F178" s="198"/>
      <c r="G178" s="198"/>
      <c r="H178" s="198"/>
      <c r="I178" s="198"/>
      <c r="J178" s="696" t="s">
        <v>1559</v>
      </c>
      <c r="K178" s="697"/>
      <c r="L178" s="697"/>
      <c r="M178" s="697"/>
      <c r="N178" s="698"/>
      <c r="O178" s="718" t="s">
        <v>1461</v>
      </c>
      <c r="P178" s="706"/>
      <c r="Q178" s="706"/>
      <c r="R178" s="706"/>
      <c r="S178" s="706"/>
      <c r="T178" s="706" t="s">
        <v>1462</v>
      </c>
      <c r="U178" s="706"/>
      <c r="V178" s="706"/>
      <c r="W178" s="706"/>
      <c r="X178" s="706"/>
      <c r="Y178" s="773">
        <v>5</v>
      </c>
      <c r="Z178" s="774"/>
      <c r="AA178" s="774"/>
      <c r="AB178" s="774"/>
      <c r="AC178" s="775"/>
      <c r="AD178" s="706">
        <v>0.45</v>
      </c>
      <c r="AE178" s="706"/>
      <c r="AF178" s="717"/>
      <c r="AG178" s="717" t="s">
        <v>915</v>
      </c>
      <c r="AH178" s="709"/>
      <c r="AI178" s="709"/>
      <c r="AJ178" s="709"/>
      <c r="AK178" s="709"/>
      <c r="AL178" s="709"/>
      <c r="AM178" s="709"/>
      <c r="AN178" s="718"/>
      <c r="AO178" s="333">
        <v>555</v>
      </c>
    </row>
    <row r="179" spans="1:41" ht="12" customHeight="1">
      <c r="A179" s="200"/>
      <c r="B179" s="197" t="s">
        <v>896</v>
      </c>
      <c r="C179" s="197" t="s">
        <v>897</v>
      </c>
      <c r="D179" s="198"/>
      <c r="E179" s="198"/>
      <c r="F179" s="198"/>
      <c r="G179" s="198"/>
      <c r="H179" s="198"/>
      <c r="I179" s="198"/>
      <c r="J179" s="699"/>
      <c r="K179" s="677"/>
      <c r="L179" s="677"/>
      <c r="M179" s="677"/>
      <c r="N179" s="678"/>
      <c r="O179" s="718" t="s">
        <v>1461</v>
      </c>
      <c r="P179" s="706"/>
      <c r="Q179" s="706"/>
      <c r="R179" s="706"/>
      <c r="S179" s="706"/>
      <c r="T179" s="706" t="s">
        <v>1462</v>
      </c>
      <c r="U179" s="706"/>
      <c r="V179" s="706"/>
      <c r="W179" s="706"/>
      <c r="X179" s="706"/>
      <c r="Y179" s="773">
        <v>5</v>
      </c>
      <c r="Z179" s="774"/>
      <c r="AA179" s="774"/>
      <c r="AB179" s="774"/>
      <c r="AC179" s="775"/>
      <c r="AD179" s="796">
        <v>0.9</v>
      </c>
      <c r="AE179" s="796"/>
      <c r="AF179" s="773"/>
      <c r="AG179" s="717" t="s">
        <v>916</v>
      </c>
      <c r="AH179" s="709"/>
      <c r="AI179" s="709"/>
      <c r="AJ179" s="709"/>
      <c r="AK179" s="709"/>
      <c r="AL179" s="709"/>
      <c r="AM179" s="709"/>
      <c r="AN179" s="718"/>
      <c r="AO179" s="333">
        <v>632</v>
      </c>
    </row>
    <row r="180" spans="1:41" ht="12" customHeight="1">
      <c r="A180" s="200"/>
      <c r="B180" s="197"/>
      <c r="C180" s="197" t="s">
        <v>90</v>
      </c>
      <c r="D180" s="198"/>
      <c r="E180" s="198"/>
      <c r="F180" s="198"/>
      <c r="G180" s="198"/>
      <c r="H180" s="198"/>
      <c r="I180" s="198"/>
      <c r="J180" s="699"/>
      <c r="K180" s="677"/>
      <c r="L180" s="677"/>
      <c r="M180" s="677"/>
      <c r="N180" s="678"/>
      <c r="O180" s="718" t="s">
        <v>1461</v>
      </c>
      <c r="P180" s="706"/>
      <c r="Q180" s="706"/>
      <c r="R180" s="706"/>
      <c r="S180" s="706"/>
      <c r="T180" s="706" t="s">
        <v>1462</v>
      </c>
      <c r="U180" s="706"/>
      <c r="V180" s="706"/>
      <c r="W180" s="706"/>
      <c r="X180" s="706"/>
      <c r="Y180" s="773">
        <v>5</v>
      </c>
      <c r="Z180" s="774"/>
      <c r="AA180" s="774"/>
      <c r="AB180" s="774"/>
      <c r="AC180" s="775"/>
      <c r="AD180" s="796">
        <v>0.5</v>
      </c>
      <c r="AE180" s="796"/>
      <c r="AF180" s="773"/>
      <c r="AG180" s="200"/>
      <c r="AH180" s="201"/>
      <c r="AI180" s="201"/>
      <c r="AJ180" s="201"/>
      <c r="AK180" s="201"/>
      <c r="AL180" s="201"/>
      <c r="AM180" s="201"/>
      <c r="AN180" s="202"/>
      <c r="AO180" s="333">
        <v>610</v>
      </c>
    </row>
    <row r="181" spans="1:41" ht="12" customHeight="1">
      <c r="A181" s="200"/>
      <c r="B181" s="197"/>
      <c r="C181" s="197" t="s">
        <v>91</v>
      </c>
      <c r="D181" s="198"/>
      <c r="E181" s="198"/>
      <c r="F181" s="198"/>
      <c r="G181" s="198"/>
      <c r="H181" s="198"/>
      <c r="I181" s="198"/>
      <c r="J181" s="699"/>
      <c r="K181" s="677"/>
      <c r="L181" s="677"/>
      <c r="M181" s="677"/>
      <c r="N181" s="678"/>
      <c r="O181" s="718" t="s">
        <v>1461</v>
      </c>
      <c r="P181" s="706"/>
      <c r="Q181" s="706"/>
      <c r="R181" s="706"/>
      <c r="S181" s="706"/>
      <c r="T181" s="706" t="s">
        <v>1365</v>
      </c>
      <c r="U181" s="706"/>
      <c r="V181" s="706"/>
      <c r="W181" s="706"/>
      <c r="X181" s="706"/>
      <c r="Y181" s="773">
        <v>5</v>
      </c>
      <c r="Z181" s="774"/>
      <c r="AA181" s="774"/>
      <c r="AB181" s="774"/>
      <c r="AC181" s="775"/>
      <c r="AD181" s="796">
        <v>0.3</v>
      </c>
      <c r="AE181" s="796"/>
      <c r="AF181" s="773"/>
      <c r="AG181" s="200"/>
      <c r="AH181" s="201"/>
      <c r="AI181" s="201"/>
      <c r="AJ181" s="201"/>
      <c r="AK181" s="201"/>
      <c r="AL181" s="201"/>
      <c r="AM181" s="201"/>
      <c r="AN181" s="202"/>
      <c r="AO181" s="333">
        <v>510</v>
      </c>
    </row>
    <row r="182" spans="1:41" ht="12" customHeight="1">
      <c r="A182" s="200"/>
      <c r="B182" s="197"/>
      <c r="C182" s="197" t="s">
        <v>13</v>
      </c>
      <c r="D182" s="198"/>
      <c r="E182" s="198"/>
      <c r="F182" s="198"/>
      <c r="G182" s="198"/>
      <c r="H182" s="198"/>
      <c r="I182" s="198"/>
      <c r="J182" s="699"/>
      <c r="K182" s="677"/>
      <c r="L182" s="677"/>
      <c r="M182" s="677"/>
      <c r="N182" s="678"/>
      <c r="O182" s="718" t="s">
        <v>1461</v>
      </c>
      <c r="P182" s="706"/>
      <c r="Q182" s="706"/>
      <c r="R182" s="706"/>
      <c r="S182" s="706"/>
      <c r="T182" s="706" t="s">
        <v>1462</v>
      </c>
      <c r="U182" s="706"/>
      <c r="V182" s="706"/>
      <c r="W182" s="706"/>
      <c r="X182" s="706"/>
      <c r="Y182" s="773">
        <v>5</v>
      </c>
      <c r="Z182" s="774"/>
      <c r="AA182" s="774"/>
      <c r="AB182" s="774"/>
      <c r="AC182" s="775"/>
      <c r="AD182" s="796">
        <v>1.6</v>
      </c>
      <c r="AE182" s="796"/>
      <c r="AF182" s="773"/>
      <c r="AG182" s="717" t="s">
        <v>16</v>
      </c>
      <c r="AH182" s="709"/>
      <c r="AI182" s="709"/>
      <c r="AJ182" s="709"/>
      <c r="AK182" s="709"/>
      <c r="AL182" s="709"/>
      <c r="AM182" s="709"/>
      <c r="AN182" s="718"/>
      <c r="AO182" s="333">
        <v>890</v>
      </c>
    </row>
    <row r="183" spans="1:41" ht="12" customHeight="1">
      <c r="A183" s="200"/>
      <c r="B183" s="197"/>
      <c r="C183" s="197" t="s">
        <v>15</v>
      </c>
      <c r="D183" s="198"/>
      <c r="E183" s="198"/>
      <c r="F183" s="198"/>
      <c r="G183" s="198"/>
      <c r="H183" s="198"/>
      <c r="I183" s="198"/>
      <c r="J183" s="699"/>
      <c r="K183" s="677"/>
      <c r="L183" s="677"/>
      <c r="M183" s="677"/>
      <c r="N183" s="678"/>
      <c r="O183" s="718" t="s">
        <v>1461</v>
      </c>
      <c r="P183" s="706"/>
      <c r="Q183" s="706"/>
      <c r="R183" s="706"/>
      <c r="S183" s="706"/>
      <c r="T183" s="706" t="s">
        <v>1462</v>
      </c>
      <c r="U183" s="706"/>
      <c r="V183" s="706"/>
      <c r="W183" s="706"/>
      <c r="X183" s="706"/>
      <c r="Y183" s="773">
        <v>5</v>
      </c>
      <c r="Z183" s="774"/>
      <c r="AA183" s="774"/>
      <c r="AB183" s="774"/>
      <c r="AC183" s="775"/>
      <c r="AD183" s="796">
        <v>1</v>
      </c>
      <c r="AE183" s="796"/>
      <c r="AF183" s="773"/>
      <c r="AG183" s="717" t="s">
        <v>17</v>
      </c>
      <c r="AH183" s="709"/>
      <c r="AI183" s="709"/>
      <c r="AJ183" s="709"/>
      <c r="AK183" s="709"/>
      <c r="AL183" s="709"/>
      <c r="AM183" s="709"/>
      <c r="AN183" s="718"/>
      <c r="AO183" s="333">
        <v>600</v>
      </c>
    </row>
    <row r="184" spans="1:41" ht="12" customHeight="1">
      <c r="A184" s="200"/>
      <c r="B184" s="197"/>
      <c r="C184" s="197" t="s">
        <v>14</v>
      </c>
      <c r="D184" s="198"/>
      <c r="E184" s="198"/>
      <c r="F184" s="198"/>
      <c r="G184" s="198"/>
      <c r="H184" s="198"/>
      <c r="I184" s="198"/>
      <c r="J184" s="699"/>
      <c r="K184" s="677"/>
      <c r="L184" s="677"/>
      <c r="M184" s="677"/>
      <c r="N184" s="678"/>
      <c r="O184" s="718" t="s">
        <v>1461</v>
      </c>
      <c r="P184" s="706"/>
      <c r="Q184" s="706"/>
      <c r="R184" s="706"/>
      <c r="S184" s="706"/>
      <c r="T184" s="706" t="s">
        <v>1462</v>
      </c>
      <c r="U184" s="706"/>
      <c r="V184" s="706"/>
      <c r="W184" s="706"/>
      <c r="X184" s="706"/>
      <c r="Y184" s="773">
        <v>5</v>
      </c>
      <c r="Z184" s="774"/>
      <c r="AA184" s="774"/>
      <c r="AB184" s="774"/>
      <c r="AC184" s="775"/>
      <c r="AD184" s="796">
        <v>0.65</v>
      </c>
      <c r="AE184" s="796"/>
      <c r="AF184" s="773"/>
      <c r="AG184" s="717" t="s">
        <v>18</v>
      </c>
      <c r="AH184" s="709"/>
      <c r="AI184" s="709"/>
      <c r="AJ184" s="709"/>
      <c r="AK184" s="709"/>
      <c r="AL184" s="709"/>
      <c r="AM184" s="709"/>
      <c r="AN184" s="718"/>
      <c r="AO184" s="333">
        <v>473</v>
      </c>
    </row>
    <row r="185" spans="1:41" ht="12" customHeight="1">
      <c r="A185" s="200"/>
      <c r="B185" s="197" t="s">
        <v>1622</v>
      </c>
      <c r="C185" s="197" t="s">
        <v>1463</v>
      </c>
      <c r="D185" s="198"/>
      <c r="E185" s="198"/>
      <c r="F185" s="198"/>
      <c r="G185" s="198"/>
      <c r="H185" s="198"/>
      <c r="I185" s="198"/>
      <c r="J185" s="696" t="s">
        <v>1361</v>
      </c>
      <c r="K185" s="697"/>
      <c r="L185" s="697"/>
      <c r="M185" s="697"/>
      <c r="N185" s="698"/>
      <c r="O185" s="718" t="s">
        <v>1461</v>
      </c>
      <c r="P185" s="706"/>
      <c r="Q185" s="706"/>
      <c r="R185" s="706"/>
      <c r="S185" s="706"/>
      <c r="T185" s="706" t="s">
        <v>1464</v>
      </c>
      <c r="U185" s="706"/>
      <c r="V185" s="706"/>
      <c r="W185" s="706"/>
      <c r="X185" s="706"/>
      <c r="Y185" s="773">
        <v>5</v>
      </c>
      <c r="Z185" s="774"/>
      <c r="AA185" s="774"/>
      <c r="AB185" s="774"/>
      <c r="AC185" s="775"/>
      <c r="AD185" s="706">
        <v>0.65</v>
      </c>
      <c r="AE185" s="706"/>
      <c r="AF185" s="717"/>
      <c r="AG185" s="717" t="s">
        <v>1359</v>
      </c>
      <c r="AH185" s="709"/>
      <c r="AI185" s="709"/>
      <c r="AJ185" s="709"/>
      <c r="AK185" s="709"/>
      <c r="AL185" s="709"/>
      <c r="AM185" s="709"/>
      <c r="AN185" s="718"/>
      <c r="AO185" s="333">
        <v>680</v>
      </c>
    </row>
    <row r="186" spans="1:41" ht="12" customHeight="1">
      <c r="A186" s="200"/>
      <c r="B186" s="197" t="s">
        <v>1297</v>
      </c>
      <c r="C186" s="197" t="s">
        <v>1298</v>
      </c>
      <c r="D186" s="198"/>
      <c r="E186" s="198"/>
      <c r="F186" s="198"/>
      <c r="G186" s="198"/>
      <c r="H186" s="198"/>
      <c r="I186" s="198"/>
      <c r="J186" s="699"/>
      <c r="K186" s="677"/>
      <c r="L186" s="677"/>
      <c r="M186" s="677"/>
      <c r="N186" s="678"/>
      <c r="O186" s="718" t="s">
        <v>1461</v>
      </c>
      <c r="P186" s="706"/>
      <c r="Q186" s="706"/>
      <c r="R186" s="706"/>
      <c r="S186" s="706"/>
      <c r="T186" s="706" t="s">
        <v>1464</v>
      </c>
      <c r="U186" s="706"/>
      <c r="V186" s="706"/>
      <c r="W186" s="706"/>
      <c r="X186" s="706"/>
      <c r="Y186" s="773">
        <v>5</v>
      </c>
      <c r="Z186" s="774"/>
      <c r="AA186" s="774"/>
      <c r="AB186" s="774"/>
      <c r="AC186" s="775"/>
      <c r="AD186" s="706">
        <v>1.2</v>
      </c>
      <c r="AE186" s="706"/>
      <c r="AF186" s="717"/>
      <c r="AG186" s="717" t="s">
        <v>1299</v>
      </c>
      <c r="AH186" s="709"/>
      <c r="AI186" s="709"/>
      <c r="AJ186" s="709"/>
      <c r="AK186" s="709"/>
      <c r="AL186" s="709"/>
      <c r="AM186" s="709"/>
      <c r="AN186" s="718"/>
      <c r="AO186" s="333">
        <v>750</v>
      </c>
    </row>
    <row r="187" spans="1:41" ht="12" customHeight="1">
      <c r="A187" s="222"/>
      <c r="B187" s="196"/>
      <c r="C187" s="197" t="s">
        <v>88</v>
      </c>
      <c r="D187" s="198"/>
      <c r="E187" s="198"/>
      <c r="F187" s="198"/>
      <c r="G187" s="198"/>
      <c r="H187" s="198"/>
      <c r="I187" s="198"/>
      <c r="J187" s="699"/>
      <c r="K187" s="677"/>
      <c r="L187" s="677"/>
      <c r="M187" s="677"/>
      <c r="N187" s="678"/>
      <c r="O187" s="718" t="s">
        <v>1461</v>
      </c>
      <c r="P187" s="706"/>
      <c r="Q187" s="706"/>
      <c r="R187" s="706"/>
      <c r="S187" s="706"/>
      <c r="T187" s="706" t="s">
        <v>1464</v>
      </c>
      <c r="U187" s="706"/>
      <c r="V187" s="706"/>
      <c r="W187" s="706"/>
      <c r="X187" s="706"/>
      <c r="Y187" s="773">
        <v>5</v>
      </c>
      <c r="Z187" s="774"/>
      <c r="AA187" s="774"/>
      <c r="AB187" s="774"/>
      <c r="AC187" s="775"/>
      <c r="AD187" s="706">
        <v>0.83</v>
      </c>
      <c r="AE187" s="706"/>
      <c r="AF187" s="717"/>
      <c r="AG187" s="200"/>
      <c r="AH187" s="201"/>
      <c r="AI187" s="201"/>
      <c r="AJ187" s="201"/>
      <c r="AK187" s="201"/>
      <c r="AL187" s="201"/>
      <c r="AM187" s="201"/>
      <c r="AN187" s="202"/>
      <c r="AO187" s="333">
        <v>855</v>
      </c>
    </row>
    <row r="188" spans="1:41" ht="12" customHeight="1">
      <c r="A188" s="222"/>
      <c r="B188" s="196"/>
      <c r="C188" s="197" t="s">
        <v>19</v>
      </c>
      <c r="D188" s="198"/>
      <c r="E188" s="198"/>
      <c r="F188" s="198"/>
      <c r="G188" s="198"/>
      <c r="H188" s="198"/>
      <c r="I188" s="198"/>
      <c r="J188" s="699"/>
      <c r="K188" s="677"/>
      <c r="L188" s="677"/>
      <c r="M188" s="677"/>
      <c r="N188" s="678"/>
      <c r="O188" s="718" t="s">
        <v>1461</v>
      </c>
      <c r="P188" s="706"/>
      <c r="Q188" s="706"/>
      <c r="R188" s="706"/>
      <c r="S188" s="706"/>
      <c r="T188" s="706" t="s">
        <v>1464</v>
      </c>
      <c r="U188" s="706"/>
      <c r="V188" s="706"/>
      <c r="W188" s="706"/>
      <c r="X188" s="706"/>
      <c r="Y188" s="773">
        <v>5</v>
      </c>
      <c r="Z188" s="774"/>
      <c r="AA188" s="774"/>
      <c r="AB188" s="774"/>
      <c r="AC188" s="775"/>
      <c r="AD188" s="706">
        <v>1.98</v>
      </c>
      <c r="AE188" s="706"/>
      <c r="AF188" s="717"/>
      <c r="AG188" s="717" t="s">
        <v>26</v>
      </c>
      <c r="AH188" s="709"/>
      <c r="AI188" s="709"/>
      <c r="AJ188" s="709"/>
      <c r="AK188" s="709"/>
      <c r="AL188" s="709"/>
      <c r="AM188" s="709"/>
      <c r="AN188" s="718"/>
      <c r="AO188" s="333">
        <v>1057</v>
      </c>
    </row>
    <row r="189" spans="1:41" ht="12" customHeight="1">
      <c r="A189" s="222"/>
      <c r="B189" s="196"/>
      <c r="C189" s="197" t="s">
        <v>24</v>
      </c>
      <c r="D189" s="198"/>
      <c r="E189" s="198"/>
      <c r="F189" s="198"/>
      <c r="G189" s="198"/>
      <c r="H189" s="198"/>
      <c r="I189" s="198"/>
      <c r="J189" s="699"/>
      <c r="K189" s="677"/>
      <c r="L189" s="677"/>
      <c r="M189" s="677"/>
      <c r="N189" s="678"/>
      <c r="O189" s="718" t="s">
        <v>1461</v>
      </c>
      <c r="P189" s="706"/>
      <c r="Q189" s="706"/>
      <c r="R189" s="706"/>
      <c r="S189" s="706"/>
      <c r="T189" s="706" t="s">
        <v>1464</v>
      </c>
      <c r="U189" s="706"/>
      <c r="V189" s="706"/>
      <c r="W189" s="706"/>
      <c r="X189" s="706"/>
      <c r="Y189" s="773">
        <v>5</v>
      </c>
      <c r="Z189" s="774"/>
      <c r="AA189" s="774"/>
      <c r="AB189" s="774"/>
      <c r="AC189" s="775"/>
      <c r="AD189" s="706">
        <v>1.45</v>
      </c>
      <c r="AE189" s="706"/>
      <c r="AF189" s="717"/>
      <c r="AG189" s="717" t="s">
        <v>27</v>
      </c>
      <c r="AH189" s="709"/>
      <c r="AI189" s="709"/>
      <c r="AJ189" s="709"/>
      <c r="AK189" s="709"/>
      <c r="AL189" s="709"/>
      <c r="AM189" s="709"/>
      <c r="AN189" s="718"/>
      <c r="AO189" s="333">
        <v>791</v>
      </c>
    </row>
    <row r="190" spans="1:41" ht="12" customHeight="1">
      <c r="A190" s="222"/>
      <c r="B190" s="196"/>
      <c r="C190" s="197" t="s">
        <v>25</v>
      </c>
      <c r="D190" s="198"/>
      <c r="E190" s="198"/>
      <c r="F190" s="198"/>
      <c r="G190" s="198"/>
      <c r="H190" s="198"/>
      <c r="I190" s="198"/>
      <c r="J190" s="699"/>
      <c r="K190" s="677"/>
      <c r="L190" s="677"/>
      <c r="M190" s="677"/>
      <c r="N190" s="678"/>
      <c r="O190" s="718" t="s">
        <v>1461</v>
      </c>
      <c r="P190" s="706"/>
      <c r="Q190" s="706"/>
      <c r="R190" s="706"/>
      <c r="S190" s="706"/>
      <c r="T190" s="706" t="s">
        <v>1464</v>
      </c>
      <c r="U190" s="706"/>
      <c r="V190" s="706"/>
      <c r="W190" s="706"/>
      <c r="X190" s="706"/>
      <c r="Y190" s="773">
        <v>5</v>
      </c>
      <c r="Z190" s="774"/>
      <c r="AA190" s="774"/>
      <c r="AB190" s="774"/>
      <c r="AC190" s="775"/>
      <c r="AD190" s="706">
        <v>1</v>
      </c>
      <c r="AE190" s="706"/>
      <c r="AF190" s="717"/>
      <c r="AG190" s="717" t="s">
        <v>28</v>
      </c>
      <c r="AH190" s="709"/>
      <c r="AI190" s="709"/>
      <c r="AJ190" s="709"/>
      <c r="AK190" s="709"/>
      <c r="AL190" s="709"/>
      <c r="AM190" s="709"/>
      <c r="AN190" s="718"/>
      <c r="AO190" s="333">
        <v>640</v>
      </c>
    </row>
    <row r="191" spans="1:41" ht="12" customHeight="1">
      <c r="A191" s="222"/>
      <c r="B191" s="196" t="s">
        <v>1623</v>
      </c>
      <c r="C191" s="197" t="s">
        <v>1360</v>
      </c>
      <c r="D191" s="198"/>
      <c r="E191" s="198"/>
      <c r="F191" s="198"/>
      <c r="G191" s="198"/>
      <c r="H191" s="198"/>
      <c r="I191" s="198"/>
      <c r="J191" s="696" t="s">
        <v>1601</v>
      </c>
      <c r="K191" s="697"/>
      <c r="L191" s="697"/>
      <c r="M191" s="697"/>
      <c r="N191" s="698"/>
      <c r="O191" s="718" t="s">
        <v>1585</v>
      </c>
      <c r="P191" s="706"/>
      <c r="Q191" s="706"/>
      <c r="R191" s="706"/>
      <c r="S191" s="706"/>
      <c r="T191" s="706" t="s">
        <v>1586</v>
      </c>
      <c r="U191" s="706"/>
      <c r="V191" s="706"/>
      <c r="W191" s="706"/>
      <c r="X191" s="706"/>
      <c r="Y191" s="773">
        <v>50</v>
      </c>
      <c r="Z191" s="774"/>
      <c r="AA191" s="774"/>
      <c r="AB191" s="774"/>
      <c r="AC191" s="775"/>
      <c r="AD191" s="706">
        <v>0.8</v>
      </c>
      <c r="AE191" s="706"/>
      <c r="AF191" s="717"/>
      <c r="AG191" s="717" t="s">
        <v>1587</v>
      </c>
      <c r="AH191" s="709"/>
      <c r="AI191" s="709"/>
      <c r="AJ191" s="709"/>
      <c r="AK191" s="709"/>
      <c r="AL191" s="709"/>
      <c r="AM191" s="709"/>
      <c r="AN191" s="718"/>
      <c r="AO191" s="333">
        <v>800</v>
      </c>
    </row>
    <row r="192" spans="1:41" ht="12" customHeight="1">
      <c r="A192" s="222"/>
      <c r="B192" s="196" t="s">
        <v>1300</v>
      </c>
      <c r="C192" s="197" t="s">
        <v>1301</v>
      </c>
      <c r="D192" s="198"/>
      <c r="E192" s="198"/>
      <c r="F192" s="198"/>
      <c r="G192" s="198"/>
      <c r="H192" s="198"/>
      <c r="I192" s="198"/>
      <c r="J192" s="699"/>
      <c r="K192" s="677"/>
      <c r="L192" s="677"/>
      <c r="M192" s="677"/>
      <c r="N192" s="678"/>
      <c r="O192" s="718" t="s">
        <v>1585</v>
      </c>
      <c r="P192" s="706"/>
      <c r="Q192" s="706"/>
      <c r="R192" s="706"/>
      <c r="S192" s="706"/>
      <c r="T192" s="706" t="s">
        <v>1586</v>
      </c>
      <c r="U192" s="706"/>
      <c r="V192" s="706"/>
      <c r="W192" s="706"/>
      <c r="X192" s="706"/>
      <c r="Y192" s="773">
        <v>50</v>
      </c>
      <c r="Z192" s="774"/>
      <c r="AA192" s="774"/>
      <c r="AB192" s="774"/>
      <c r="AC192" s="775"/>
      <c r="AD192" s="706">
        <v>1.2</v>
      </c>
      <c r="AE192" s="706"/>
      <c r="AF192" s="717"/>
      <c r="AG192" s="717" t="s">
        <v>895</v>
      </c>
      <c r="AH192" s="709"/>
      <c r="AI192" s="709"/>
      <c r="AJ192" s="709"/>
      <c r="AK192" s="709"/>
      <c r="AL192" s="709"/>
      <c r="AM192" s="709"/>
      <c r="AN192" s="718"/>
      <c r="AO192" s="333">
        <v>960</v>
      </c>
    </row>
    <row r="193" spans="1:41" ht="12" customHeight="1">
      <c r="A193" s="222"/>
      <c r="B193" s="196"/>
      <c r="C193" s="197" t="s">
        <v>87</v>
      </c>
      <c r="D193" s="198"/>
      <c r="E193" s="198"/>
      <c r="F193" s="198"/>
      <c r="G193" s="198"/>
      <c r="H193" s="198"/>
      <c r="I193" s="198"/>
      <c r="J193" s="699"/>
      <c r="K193" s="677"/>
      <c r="L193" s="677"/>
      <c r="M193" s="677"/>
      <c r="N193" s="678"/>
      <c r="O193" s="718" t="s">
        <v>1585</v>
      </c>
      <c r="P193" s="706"/>
      <c r="Q193" s="706"/>
      <c r="R193" s="706"/>
      <c r="S193" s="706"/>
      <c r="T193" s="706" t="s">
        <v>1586</v>
      </c>
      <c r="U193" s="706"/>
      <c r="V193" s="706"/>
      <c r="W193" s="706"/>
      <c r="X193" s="706"/>
      <c r="Y193" s="773">
        <v>50</v>
      </c>
      <c r="Z193" s="774"/>
      <c r="AA193" s="774"/>
      <c r="AB193" s="774"/>
      <c r="AC193" s="775"/>
      <c r="AD193" s="706">
        <v>0.78</v>
      </c>
      <c r="AE193" s="706"/>
      <c r="AF193" s="717"/>
      <c r="AG193" s="200"/>
      <c r="AH193" s="201"/>
      <c r="AI193" s="201"/>
      <c r="AJ193" s="201"/>
      <c r="AK193" s="201"/>
      <c r="AL193" s="201"/>
      <c r="AM193" s="201"/>
      <c r="AN193" s="202"/>
      <c r="AO193" s="333">
        <v>1430</v>
      </c>
    </row>
    <row r="194" spans="1:41" ht="12" customHeight="1">
      <c r="A194" s="222"/>
      <c r="B194" s="196"/>
      <c r="C194" s="197" t="s">
        <v>89</v>
      </c>
      <c r="D194" s="198"/>
      <c r="E194" s="198"/>
      <c r="F194" s="198"/>
      <c r="G194" s="198"/>
      <c r="H194" s="198"/>
      <c r="I194" s="198"/>
      <c r="J194" s="699"/>
      <c r="K194" s="677"/>
      <c r="L194" s="677"/>
      <c r="M194" s="677"/>
      <c r="N194" s="678"/>
      <c r="O194" s="718" t="s">
        <v>1585</v>
      </c>
      <c r="P194" s="706"/>
      <c r="Q194" s="706"/>
      <c r="R194" s="706"/>
      <c r="S194" s="706"/>
      <c r="T194" s="706" t="s">
        <v>1586</v>
      </c>
      <c r="U194" s="706"/>
      <c r="V194" s="706"/>
      <c r="W194" s="706"/>
      <c r="X194" s="706"/>
      <c r="Y194" s="773">
        <v>50</v>
      </c>
      <c r="Z194" s="774"/>
      <c r="AA194" s="774"/>
      <c r="AB194" s="774"/>
      <c r="AC194" s="775"/>
      <c r="AD194" s="706">
        <v>1.2</v>
      </c>
      <c r="AE194" s="706"/>
      <c r="AF194" s="717"/>
      <c r="AG194" s="200"/>
      <c r="AH194" s="201"/>
      <c r="AI194" s="201"/>
      <c r="AJ194" s="201"/>
      <c r="AK194" s="201"/>
      <c r="AL194" s="201"/>
      <c r="AM194" s="201"/>
      <c r="AN194" s="202"/>
      <c r="AO194" s="333">
        <v>915</v>
      </c>
    </row>
    <row r="195" spans="1:41" ht="12" customHeight="1">
      <c r="A195" s="222"/>
      <c r="B195" s="196"/>
      <c r="C195" s="197" t="s">
        <v>29</v>
      </c>
      <c r="D195" s="198"/>
      <c r="E195" s="198"/>
      <c r="F195" s="198"/>
      <c r="G195" s="198"/>
      <c r="H195" s="198"/>
      <c r="I195" s="198"/>
      <c r="J195" s="699"/>
      <c r="K195" s="677"/>
      <c r="L195" s="677"/>
      <c r="M195" s="677"/>
      <c r="N195" s="678"/>
      <c r="O195" s="718" t="s">
        <v>1585</v>
      </c>
      <c r="P195" s="706"/>
      <c r="Q195" s="706"/>
      <c r="R195" s="706"/>
      <c r="S195" s="706"/>
      <c r="T195" s="706" t="s">
        <v>1586</v>
      </c>
      <c r="U195" s="706"/>
      <c r="V195" s="706"/>
      <c r="W195" s="706"/>
      <c r="X195" s="706"/>
      <c r="Y195" s="773">
        <v>50</v>
      </c>
      <c r="Z195" s="774"/>
      <c r="AA195" s="774"/>
      <c r="AB195" s="774"/>
      <c r="AC195" s="775"/>
      <c r="AD195" s="706">
        <v>1.4</v>
      </c>
      <c r="AE195" s="706"/>
      <c r="AF195" s="717"/>
      <c r="AG195" s="717" t="s">
        <v>16</v>
      </c>
      <c r="AH195" s="709"/>
      <c r="AI195" s="709"/>
      <c r="AJ195" s="709"/>
      <c r="AK195" s="709"/>
      <c r="AL195" s="709"/>
      <c r="AM195" s="709"/>
      <c r="AN195" s="718"/>
      <c r="AO195" s="333">
        <v>1203</v>
      </c>
    </row>
    <row r="196" spans="1:41" ht="12" customHeight="1">
      <c r="A196" s="222"/>
      <c r="B196" s="196"/>
      <c r="C196" s="197" t="s">
        <v>30</v>
      </c>
      <c r="D196" s="198"/>
      <c r="E196" s="198"/>
      <c r="F196" s="198"/>
      <c r="G196" s="198"/>
      <c r="H196" s="198"/>
      <c r="I196" s="198"/>
      <c r="J196" s="699"/>
      <c r="K196" s="677"/>
      <c r="L196" s="677"/>
      <c r="M196" s="677"/>
      <c r="N196" s="678"/>
      <c r="O196" s="718" t="s">
        <v>1585</v>
      </c>
      <c r="P196" s="706"/>
      <c r="Q196" s="706"/>
      <c r="R196" s="706"/>
      <c r="S196" s="706"/>
      <c r="T196" s="706" t="s">
        <v>1586</v>
      </c>
      <c r="U196" s="706"/>
      <c r="V196" s="706"/>
      <c r="W196" s="706"/>
      <c r="X196" s="706"/>
      <c r="Y196" s="773">
        <v>50</v>
      </c>
      <c r="Z196" s="774"/>
      <c r="AA196" s="774"/>
      <c r="AB196" s="774"/>
      <c r="AC196" s="775"/>
      <c r="AD196" s="706">
        <v>1.75</v>
      </c>
      <c r="AE196" s="706"/>
      <c r="AF196" s="717"/>
      <c r="AG196" s="717" t="s">
        <v>33</v>
      </c>
      <c r="AH196" s="709"/>
      <c r="AI196" s="709"/>
      <c r="AJ196" s="709"/>
      <c r="AK196" s="709"/>
      <c r="AL196" s="709"/>
      <c r="AM196" s="709"/>
      <c r="AN196" s="718"/>
      <c r="AO196" s="333">
        <v>1082</v>
      </c>
    </row>
    <row r="197" spans="1:41" ht="12" customHeight="1">
      <c r="A197" s="222"/>
      <c r="B197" s="196"/>
      <c r="C197" s="197" t="s">
        <v>32</v>
      </c>
      <c r="D197" s="198"/>
      <c r="E197" s="198"/>
      <c r="F197" s="198"/>
      <c r="G197" s="198"/>
      <c r="H197" s="198"/>
      <c r="I197" s="198"/>
      <c r="J197" s="699"/>
      <c r="K197" s="677"/>
      <c r="L197" s="677"/>
      <c r="M197" s="677"/>
      <c r="N197" s="678"/>
      <c r="O197" s="718" t="s">
        <v>1585</v>
      </c>
      <c r="P197" s="706"/>
      <c r="Q197" s="706"/>
      <c r="R197" s="706"/>
      <c r="S197" s="706"/>
      <c r="T197" s="706" t="s">
        <v>1586</v>
      </c>
      <c r="U197" s="706"/>
      <c r="V197" s="706"/>
      <c r="W197" s="706"/>
      <c r="X197" s="706"/>
      <c r="Y197" s="773">
        <v>50</v>
      </c>
      <c r="Z197" s="774"/>
      <c r="AA197" s="774"/>
      <c r="AB197" s="774"/>
      <c r="AC197" s="775"/>
      <c r="AD197" s="706">
        <v>1.45</v>
      </c>
      <c r="AE197" s="706"/>
      <c r="AF197" s="717"/>
      <c r="AG197" s="717" t="s">
        <v>27</v>
      </c>
      <c r="AH197" s="709"/>
      <c r="AI197" s="709"/>
      <c r="AJ197" s="709"/>
      <c r="AK197" s="709"/>
      <c r="AL197" s="709"/>
      <c r="AM197" s="709"/>
      <c r="AN197" s="718"/>
      <c r="AO197" s="333">
        <v>928</v>
      </c>
    </row>
    <row r="198" spans="1:41" ht="12" customHeight="1">
      <c r="A198" s="222"/>
      <c r="B198" s="196"/>
      <c r="C198" s="197" t="s">
        <v>31</v>
      </c>
      <c r="D198" s="198"/>
      <c r="E198" s="198"/>
      <c r="F198" s="198"/>
      <c r="G198" s="198"/>
      <c r="H198" s="198"/>
      <c r="I198" s="198"/>
      <c r="J198" s="703"/>
      <c r="K198" s="704"/>
      <c r="L198" s="704"/>
      <c r="M198" s="704"/>
      <c r="N198" s="705"/>
      <c r="O198" s="718" t="s">
        <v>1585</v>
      </c>
      <c r="P198" s="706"/>
      <c r="Q198" s="706"/>
      <c r="R198" s="706"/>
      <c r="S198" s="706"/>
      <c r="T198" s="706" t="s">
        <v>1586</v>
      </c>
      <c r="U198" s="706"/>
      <c r="V198" s="706"/>
      <c r="W198" s="706"/>
      <c r="X198" s="706"/>
      <c r="Y198" s="773">
        <v>50</v>
      </c>
      <c r="Z198" s="774"/>
      <c r="AA198" s="774"/>
      <c r="AB198" s="774"/>
      <c r="AC198" s="775"/>
      <c r="AD198" s="706">
        <v>0.85</v>
      </c>
      <c r="AE198" s="706"/>
      <c r="AF198" s="717"/>
      <c r="AG198" s="717" t="s">
        <v>18</v>
      </c>
      <c r="AH198" s="709"/>
      <c r="AI198" s="709"/>
      <c r="AJ198" s="709"/>
      <c r="AK198" s="709"/>
      <c r="AL198" s="709"/>
      <c r="AM198" s="709"/>
      <c r="AN198" s="718"/>
      <c r="AO198" s="333">
        <v>711</v>
      </c>
    </row>
    <row r="199" spans="1:41" ht="12" customHeight="1">
      <c r="A199" s="200"/>
      <c r="B199" s="197" t="s">
        <v>1624</v>
      </c>
      <c r="C199" s="197" t="s">
        <v>1393</v>
      </c>
      <c r="D199" s="198"/>
      <c r="E199" s="198"/>
      <c r="F199" s="198"/>
      <c r="G199" s="198"/>
      <c r="H199" s="198"/>
      <c r="I199" s="198"/>
      <c r="J199" s="696" t="s">
        <v>1588</v>
      </c>
      <c r="K199" s="697"/>
      <c r="L199" s="697"/>
      <c r="M199" s="697"/>
      <c r="N199" s="698"/>
      <c r="O199" s="718" t="s">
        <v>1589</v>
      </c>
      <c r="P199" s="706"/>
      <c r="Q199" s="706"/>
      <c r="R199" s="706"/>
      <c r="S199" s="706"/>
      <c r="T199" s="706" t="s">
        <v>1590</v>
      </c>
      <c r="U199" s="706"/>
      <c r="V199" s="706"/>
      <c r="W199" s="706"/>
      <c r="X199" s="706"/>
      <c r="Y199" s="773">
        <v>6</v>
      </c>
      <c r="Z199" s="774"/>
      <c r="AA199" s="774"/>
      <c r="AB199" s="774"/>
      <c r="AC199" s="775"/>
      <c r="AD199" s="706">
        <v>0.75</v>
      </c>
      <c r="AE199" s="706"/>
      <c r="AF199" s="717"/>
      <c r="AG199" s="717" t="s">
        <v>1591</v>
      </c>
      <c r="AH199" s="709"/>
      <c r="AI199" s="709"/>
      <c r="AJ199" s="709"/>
      <c r="AK199" s="709"/>
      <c r="AL199" s="709"/>
      <c r="AM199" s="709"/>
      <c r="AN199" s="718"/>
      <c r="AO199" s="333">
        <v>910</v>
      </c>
    </row>
    <row r="200" spans="1:41" ht="12" customHeight="1">
      <c r="A200" s="200"/>
      <c r="B200" s="197"/>
      <c r="C200" s="197" t="s">
        <v>1917</v>
      </c>
      <c r="D200" s="198"/>
      <c r="E200" s="198"/>
      <c r="F200" s="198"/>
      <c r="G200" s="198"/>
      <c r="H200" s="198"/>
      <c r="I200" s="198"/>
      <c r="J200" s="703"/>
      <c r="K200" s="704"/>
      <c r="L200" s="704"/>
      <c r="M200" s="704"/>
      <c r="N200" s="705"/>
      <c r="O200" s="718" t="s">
        <v>1589</v>
      </c>
      <c r="P200" s="706"/>
      <c r="Q200" s="706"/>
      <c r="R200" s="706"/>
      <c r="S200" s="706"/>
      <c r="T200" s="706" t="s">
        <v>1590</v>
      </c>
      <c r="U200" s="706"/>
      <c r="V200" s="706"/>
      <c r="W200" s="706"/>
      <c r="X200" s="706"/>
      <c r="Y200" s="773">
        <v>6</v>
      </c>
      <c r="Z200" s="774"/>
      <c r="AA200" s="774"/>
      <c r="AB200" s="774"/>
      <c r="AC200" s="775"/>
      <c r="AD200" s="706">
        <v>0.78</v>
      </c>
      <c r="AE200" s="706"/>
      <c r="AF200" s="717"/>
      <c r="AG200" s="200"/>
      <c r="AH200" s="201"/>
      <c r="AI200" s="201"/>
      <c r="AJ200" s="201"/>
      <c r="AK200" s="201"/>
      <c r="AL200" s="201"/>
      <c r="AM200" s="201"/>
      <c r="AN200" s="202"/>
      <c r="AO200" s="333">
        <v>1030</v>
      </c>
    </row>
    <row r="201" spans="1:41" ht="12" customHeight="1">
      <c r="A201" s="200"/>
      <c r="B201" s="197"/>
      <c r="C201" s="197" t="s">
        <v>67</v>
      </c>
      <c r="D201" s="198"/>
      <c r="E201" s="198"/>
      <c r="F201" s="198"/>
      <c r="G201" s="198"/>
      <c r="H201" s="198"/>
      <c r="I201" s="198"/>
      <c r="J201" s="717" t="s">
        <v>75</v>
      </c>
      <c r="K201" s="709"/>
      <c r="L201" s="709"/>
      <c r="M201" s="709"/>
      <c r="N201" s="718"/>
      <c r="O201" s="718" t="s">
        <v>73</v>
      </c>
      <c r="P201" s="706"/>
      <c r="Q201" s="706"/>
      <c r="R201" s="706"/>
      <c r="S201" s="706"/>
      <c r="T201" s="706" t="s">
        <v>76</v>
      </c>
      <c r="U201" s="706"/>
      <c r="V201" s="706"/>
      <c r="W201" s="706"/>
      <c r="X201" s="706"/>
      <c r="Y201" s="773">
        <v>155</v>
      </c>
      <c r="Z201" s="774"/>
      <c r="AA201" s="774"/>
      <c r="AB201" s="774"/>
      <c r="AC201" s="775"/>
      <c r="AD201" s="706">
        <v>2.2</v>
      </c>
      <c r="AE201" s="706"/>
      <c r="AF201" s="717"/>
      <c r="AG201" s="717" t="s">
        <v>74</v>
      </c>
      <c r="AH201" s="709"/>
      <c r="AI201" s="709"/>
      <c r="AJ201" s="709"/>
      <c r="AK201" s="709"/>
      <c r="AL201" s="709"/>
      <c r="AM201" s="709"/>
      <c r="AN201" s="718"/>
      <c r="AO201" s="333">
        <v>2529</v>
      </c>
    </row>
    <row r="202" spans="1:41" ht="12" customHeight="1">
      <c r="A202" s="200"/>
      <c r="B202" s="197"/>
      <c r="C202" s="197" t="s">
        <v>1913</v>
      </c>
      <c r="D202" s="198"/>
      <c r="E202" s="198"/>
      <c r="F202" s="198"/>
      <c r="G202" s="198"/>
      <c r="H202" s="198"/>
      <c r="I202" s="198"/>
      <c r="J202" s="717" t="s">
        <v>1601</v>
      </c>
      <c r="K202" s="709"/>
      <c r="L202" s="709"/>
      <c r="M202" s="709"/>
      <c r="N202" s="718"/>
      <c r="O202" s="718" t="s">
        <v>1585</v>
      </c>
      <c r="P202" s="706"/>
      <c r="Q202" s="706"/>
      <c r="R202" s="706"/>
      <c r="S202" s="706"/>
      <c r="T202" s="706" t="s">
        <v>78</v>
      </c>
      <c r="U202" s="706"/>
      <c r="V202" s="706"/>
      <c r="W202" s="706"/>
      <c r="X202" s="706"/>
      <c r="Y202" s="773">
        <v>500</v>
      </c>
      <c r="Z202" s="774"/>
      <c r="AA202" s="774"/>
      <c r="AB202" s="774"/>
      <c r="AC202" s="775"/>
      <c r="AD202" s="706">
        <v>10</v>
      </c>
      <c r="AE202" s="706"/>
      <c r="AF202" s="717"/>
      <c r="AG202" s="717" t="s">
        <v>77</v>
      </c>
      <c r="AH202" s="709"/>
      <c r="AI202" s="709"/>
      <c r="AJ202" s="709"/>
      <c r="AK202" s="709"/>
      <c r="AL202" s="709"/>
      <c r="AM202" s="709"/>
      <c r="AN202" s="718"/>
      <c r="AO202" s="333">
        <v>7610</v>
      </c>
    </row>
    <row r="203" spans="1:41" ht="12" customHeight="1">
      <c r="A203" s="200"/>
      <c r="B203" s="197"/>
      <c r="C203" s="197" t="s">
        <v>68</v>
      </c>
      <c r="D203" s="198"/>
      <c r="E203" s="198"/>
      <c r="F203" s="198"/>
      <c r="G203" s="198"/>
      <c r="H203" s="198"/>
      <c r="I203" s="198"/>
      <c r="J203" s="717" t="s">
        <v>1601</v>
      </c>
      <c r="K203" s="709"/>
      <c r="L203" s="709"/>
      <c r="M203" s="709"/>
      <c r="N203" s="718"/>
      <c r="O203" s="718" t="s">
        <v>84</v>
      </c>
      <c r="P203" s="706"/>
      <c r="Q203" s="706"/>
      <c r="R203" s="706"/>
      <c r="S203" s="706"/>
      <c r="T203" s="706" t="s">
        <v>85</v>
      </c>
      <c r="U203" s="706"/>
      <c r="V203" s="706"/>
      <c r="W203" s="706"/>
      <c r="X203" s="706"/>
      <c r="Y203" s="773">
        <v>10</v>
      </c>
      <c r="Z203" s="774"/>
      <c r="AA203" s="774"/>
      <c r="AB203" s="774"/>
      <c r="AC203" s="775"/>
      <c r="AD203" s="706">
        <v>1.5</v>
      </c>
      <c r="AE203" s="706"/>
      <c r="AF203" s="717"/>
      <c r="AG203" s="717" t="s">
        <v>86</v>
      </c>
      <c r="AH203" s="709"/>
      <c r="AI203" s="709"/>
      <c r="AJ203" s="709"/>
      <c r="AK203" s="709"/>
      <c r="AL203" s="709"/>
      <c r="AM203" s="709"/>
      <c r="AN203" s="718"/>
      <c r="AO203" s="333">
        <v>1798</v>
      </c>
    </row>
    <row r="204" spans="1:41" ht="12" customHeight="1">
      <c r="A204" s="200"/>
      <c r="B204" s="197"/>
      <c r="C204" s="197" t="s">
        <v>1910</v>
      </c>
      <c r="D204" s="198"/>
      <c r="E204" s="198"/>
      <c r="F204" s="198"/>
      <c r="G204" s="198"/>
      <c r="H204" s="198"/>
      <c r="I204" s="198"/>
      <c r="J204" s="717" t="s">
        <v>1559</v>
      </c>
      <c r="K204" s="709"/>
      <c r="L204" s="709"/>
      <c r="M204" s="709"/>
      <c r="N204" s="718"/>
      <c r="O204" s="718" t="s">
        <v>81</v>
      </c>
      <c r="P204" s="706"/>
      <c r="Q204" s="706"/>
      <c r="R204" s="706"/>
      <c r="S204" s="706"/>
      <c r="T204" s="706" t="s">
        <v>1464</v>
      </c>
      <c r="U204" s="706"/>
      <c r="V204" s="706"/>
      <c r="W204" s="706"/>
      <c r="X204" s="706"/>
      <c r="Y204" s="773">
        <v>6</v>
      </c>
      <c r="Z204" s="774"/>
      <c r="AA204" s="774"/>
      <c r="AB204" s="774"/>
      <c r="AC204" s="775"/>
      <c r="AD204" s="706">
        <v>1.5</v>
      </c>
      <c r="AE204" s="706"/>
      <c r="AF204" s="717"/>
      <c r="AG204" s="717" t="s">
        <v>86</v>
      </c>
      <c r="AH204" s="709"/>
      <c r="AI204" s="709"/>
      <c r="AJ204" s="709"/>
      <c r="AK204" s="709"/>
      <c r="AL204" s="709"/>
      <c r="AM204" s="709"/>
      <c r="AN204" s="718"/>
      <c r="AO204" s="333">
        <v>1798</v>
      </c>
    </row>
    <row r="205" spans="1:41" ht="12" customHeight="1">
      <c r="A205" s="200"/>
      <c r="B205" s="197"/>
      <c r="C205" s="197" t="s">
        <v>1911</v>
      </c>
      <c r="D205" s="198"/>
      <c r="E205" s="198"/>
      <c r="F205" s="198"/>
      <c r="G205" s="198"/>
      <c r="H205" s="198"/>
      <c r="I205" s="198"/>
      <c r="J205" s="717" t="s">
        <v>80</v>
      </c>
      <c r="K205" s="709"/>
      <c r="L205" s="709"/>
      <c r="M205" s="709"/>
      <c r="N205" s="718"/>
      <c r="O205" s="718" t="s">
        <v>82</v>
      </c>
      <c r="P205" s="706"/>
      <c r="Q205" s="706"/>
      <c r="R205" s="706"/>
      <c r="S205" s="706"/>
      <c r="T205" s="706" t="s">
        <v>83</v>
      </c>
      <c r="U205" s="706"/>
      <c r="V205" s="706"/>
      <c r="W205" s="706"/>
      <c r="X205" s="706"/>
      <c r="Y205" s="773">
        <v>10</v>
      </c>
      <c r="Z205" s="774"/>
      <c r="AA205" s="774"/>
      <c r="AB205" s="774"/>
      <c r="AC205" s="775"/>
      <c r="AD205" s="706">
        <v>1.5</v>
      </c>
      <c r="AE205" s="706"/>
      <c r="AF205" s="717"/>
      <c r="AG205" s="717" t="s">
        <v>86</v>
      </c>
      <c r="AH205" s="709"/>
      <c r="AI205" s="709"/>
      <c r="AJ205" s="709"/>
      <c r="AK205" s="709"/>
      <c r="AL205" s="709"/>
      <c r="AM205" s="709"/>
      <c r="AN205" s="718"/>
      <c r="AO205" s="333">
        <v>1798</v>
      </c>
    </row>
    <row r="206" spans="1:41" ht="12" customHeight="1">
      <c r="A206" s="200"/>
      <c r="B206" s="197"/>
      <c r="C206" s="197" t="s">
        <v>1912</v>
      </c>
      <c r="D206" s="198"/>
      <c r="E206" s="198"/>
      <c r="F206" s="198"/>
      <c r="G206" s="198"/>
      <c r="H206" s="198"/>
      <c r="I206" s="198"/>
      <c r="J206" s="717" t="s">
        <v>79</v>
      </c>
      <c r="K206" s="709"/>
      <c r="L206" s="709"/>
      <c r="M206" s="709"/>
      <c r="N206" s="718"/>
      <c r="O206" s="718" t="s">
        <v>81</v>
      </c>
      <c r="P206" s="706"/>
      <c r="Q206" s="706"/>
      <c r="R206" s="706"/>
      <c r="S206" s="706"/>
      <c r="T206" s="706" t="s">
        <v>1464</v>
      </c>
      <c r="U206" s="706"/>
      <c r="V206" s="706"/>
      <c r="W206" s="706"/>
      <c r="X206" s="706"/>
      <c r="Y206" s="773">
        <v>35</v>
      </c>
      <c r="Z206" s="774"/>
      <c r="AA206" s="774"/>
      <c r="AB206" s="774"/>
      <c r="AC206" s="775"/>
      <c r="AD206" s="706">
        <v>1.5</v>
      </c>
      <c r="AE206" s="706"/>
      <c r="AF206" s="717"/>
      <c r="AG206" s="717" t="s">
        <v>86</v>
      </c>
      <c r="AH206" s="709"/>
      <c r="AI206" s="709"/>
      <c r="AJ206" s="709"/>
      <c r="AK206" s="709"/>
      <c r="AL206" s="709"/>
      <c r="AM206" s="709"/>
      <c r="AN206" s="718"/>
      <c r="AO206" s="333">
        <v>1798</v>
      </c>
    </row>
    <row r="207" spans="1:41" s="289" customFormat="1" ht="15" customHeight="1">
      <c r="A207" s="368"/>
      <c r="B207" s="194" t="s">
        <v>721</v>
      </c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285"/>
      <c r="AG207" s="285"/>
      <c r="AH207" s="285"/>
      <c r="AI207" s="285"/>
      <c r="AJ207" s="285"/>
      <c r="AK207" s="286"/>
      <c r="AL207" s="286"/>
      <c r="AM207" s="286"/>
      <c r="AN207" s="286"/>
      <c r="AO207" s="286"/>
    </row>
    <row r="208" spans="1:41" s="326" customFormat="1" ht="10.5" customHeight="1">
      <c r="A208" s="365"/>
      <c r="B208" s="746" t="s">
        <v>1596</v>
      </c>
      <c r="C208" s="732" t="s">
        <v>1598</v>
      </c>
      <c r="D208" s="733"/>
      <c r="E208" s="733"/>
      <c r="F208" s="733"/>
      <c r="G208" s="733"/>
      <c r="H208" s="733"/>
      <c r="I208" s="734"/>
      <c r="J208" s="732" t="s">
        <v>1357</v>
      </c>
      <c r="K208" s="733"/>
      <c r="L208" s="733"/>
      <c r="M208" s="733"/>
      <c r="N208" s="734"/>
      <c r="O208" s="732" t="s">
        <v>1287</v>
      </c>
      <c r="P208" s="733"/>
      <c r="Q208" s="733"/>
      <c r="R208" s="733"/>
      <c r="S208" s="734"/>
      <c r="T208" s="711" t="s">
        <v>722</v>
      </c>
      <c r="U208" s="712"/>
      <c r="V208" s="712"/>
      <c r="W208" s="712"/>
      <c r="X208" s="713"/>
      <c r="Y208" s="732" t="s">
        <v>723</v>
      </c>
      <c r="Z208" s="733"/>
      <c r="AA208" s="733"/>
      <c r="AB208" s="733"/>
      <c r="AC208" s="734"/>
      <c r="AD208" s="732" t="s">
        <v>1321</v>
      </c>
      <c r="AE208" s="733"/>
      <c r="AF208" s="734"/>
      <c r="AG208" s="732" t="s">
        <v>1455</v>
      </c>
      <c r="AH208" s="733"/>
      <c r="AI208" s="733"/>
      <c r="AJ208" s="733"/>
      <c r="AK208" s="733"/>
      <c r="AL208" s="733"/>
      <c r="AM208" s="733"/>
      <c r="AN208" s="734"/>
      <c r="AO208" s="664" t="s">
        <v>1578</v>
      </c>
    </row>
    <row r="209" spans="1:41" s="326" customFormat="1" ht="10.5" customHeight="1">
      <c r="A209" s="367"/>
      <c r="B209" s="803"/>
      <c r="C209" s="788"/>
      <c r="D209" s="789"/>
      <c r="E209" s="789"/>
      <c r="F209" s="789"/>
      <c r="G209" s="789"/>
      <c r="H209" s="789"/>
      <c r="I209" s="790"/>
      <c r="J209" s="788"/>
      <c r="K209" s="789"/>
      <c r="L209" s="789"/>
      <c r="M209" s="789"/>
      <c r="N209" s="790"/>
      <c r="O209" s="788" t="s">
        <v>812</v>
      </c>
      <c r="P209" s="789"/>
      <c r="Q209" s="789"/>
      <c r="R209" s="789"/>
      <c r="S209" s="790"/>
      <c r="T209" s="788" t="s">
        <v>724</v>
      </c>
      <c r="U209" s="789"/>
      <c r="V209" s="789"/>
      <c r="W209" s="789"/>
      <c r="X209" s="790"/>
      <c r="Y209" s="788" t="s">
        <v>725</v>
      </c>
      <c r="Z209" s="789"/>
      <c r="AA209" s="789"/>
      <c r="AB209" s="789"/>
      <c r="AC209" s="790"/>
      <c r="AD209" s="788"/>
      <c r="AE209" s="789"/>
      <c r="AF209" s="790"/>
      <c r="AG209" s="788"/>
      <c r="AH209" s="789"/>
      <c r="AI209" s="789"/>
      <c r="AJ209" s="789"/>
      <c r="AK209" s="789"/>
      <c r="AL209" s="789"/>
      <c r="AM209" s="789"/>
      <c r="AN209" s="790"/>
      <c r="AO209" s="804"/>
    </row>
    <row r="210" spans="1:41" s="326" customFormat="1" ht="10.5" customHeight="1">
      <c r="A210" s="366"/>
      <c r="B210" s="747"/>
      <c r="C210" s="735"/>
      <c r="D210" s="736"/>
      <c r="E210" s="736"/>
      <c r="F210" s="736"/>
      <c r="G210" s="736"/>
      <c r="H210" s="736"/>
      <c r="I210" s="737"/>
      <c r="J210" s="735"/>
      <c r="K210" s="736"/>
      <c r="L210" s="736"/>
      <c r="M210" s="736"/>
      <c r="N210" s="737"/>
      <c r="O210" s="735" t="s">
        <v>1459</v>
      </c>
      <c r="P210" s="736"/>
      <c r="Q210" s="736"/>
      <c r="R210" s="736"/>
      <c r="S210" s="737"/>
      <c r="T210" s="735" t="s">
        <v>1459</v>
      </c>
      <c r="U210" s="736"/>
      <c r="V210" s="736"/>
      <c r="W210" s="736"/>
      <c r="X210" s="737"/>
      <c r="Y210" s="714" t="s">
        <v>726</v>
      </c>
      <c r="Z210" s="700"/>
      <c r="AA210" s="700"/>
      <c r="AB210" s="700"/>
      <c r="AC210" s="701"/>
      <c r="AD210" s="735" t="s">
        <v>1245</v>
      </c>
      <c r="AE210" s="736"/>
      <c r="AF210" s="737"/>
      <c r="AG210" s="735" t="s">
        <v>1303</v>
      </c>
      <c r="AH210" s="736"/>
      <c r="AI210" s="736"/>
      <c r="AJ210" s="736"/>
      <c r="AK210" s="736"/>
      <c r="AL210" s="736"/>
      <c r="AM210" s="736"/>
      <c r="AN210" s="737"/>
      <c r="AO210" s="665"/>
    </row>
    <row r="211" spans="1:41" ht="12" customHeight="1">
      <c r="A211" s="200"/>
      <c r="B211" s="197" t="s">
        <v>813</v>
      </c>
      <c r="C211" s="197" t="s">
        <v>814</v>
      </c>
      <c r="D211" s="198"/>
      <c r="E211" s="198"/>
      <c r="F211" s="198"/>
      <c r="G211" s="198"/>
      <c r="H211" s="198"/>
      <c r="I211" s="199"/>
      <c r="J211" s="696" t="s">
        <v>815</v>
      </c>
      <c r="K211" s="697"/>
      <c r="L211" s="697"/>
      <c r="M211" s="697"/>
      <c r="N211" s="698"/>
      <c r="O211" s="696" t="s">
        <v>99</v>
      </c>
      <c r="P211" s="697"/>
      <c r="Q211" s="697"/>
      <c r="R211" s="697"/>
      <c r="S211" s="698"/>
      <c r="T211" s="696" t="s">
        <v>101</v>
      </c>
      <c r="U211" s="697"/>
      <c r="V211" s="697"/>
      <c r="W211" s="697"/>
      <c r="X211" s="698"/>
      <c r="Y211" s="696" t="s">
        <v>71</v>
      </c>
      <c r="Z211" s="697"/>
      <c r="AA211" s="697"/>
      <c r="AB211" s="697"/>
      <c r="AC211" s="698"/>
      <c r="AD211" s="779">
        <v>0.68</v>
      </c>
      <c r="AE211" s="780"/>
      <c r="AF211" s="781"/>
      <c r="AG211" s="717" t="s">
        <v>816</v>
      </c>
      <c r="AH211" s="709"/>
      <c r="AI211" s="709"/>
      <c r="AJ211" s="709"/>
      <c r="AK211" s="709"/>
      <c r="AL211" s="709"/>
      <c r="AM211" s="709"/>
      <c r="AN211" s="718"/>
      <c r="AO211" s="333">
        <v>870</v>
      </c>
    </row>
    <row r="212" spans="1:41" ht="12" customHeight="1">
      <c r="A212" s="200"/>
      <c r="B212" s="197" t="s">
        <v>817</v>
      </c>
      <c r="C212" s="197" t="s">
        <v>818</v>
      </c>
      <c r="D212" s="198"/>
      <c r="E212" s="198"/>
      <c r="F212" s="198"/>
      <c r="G212" s="198"/>
      <c r="H212" s="198"/>
      <c r="I212" s="198"/>
      <c r="J212" s="699"/>
      <c r="K212" s="677"/>
      <c r="L212" s="677"/>
      <c r="M212" s="677"/>
      <c r="N212" s="678"/>
      <c r="O212" s="699"/>
      <c r="P212" s="677"/>
      <c r="Q212" s="677"/>
      <c r="R212" s="677"/>
      <c r="S212" s="678"/>
      <c r="T212" s="699"/>
      <c r="U212" s="677"/>
      <c r="V212" s="677"/>
      <c r="W212" s="677"/>
      <c r="X212" s="678"/>
      <c r="Y212" s="699"/>
      <c r="Z212" s="677"/>
      <c r="AA212" s="677"/>
      <c r="AB212" s="677"/>
      <c r="AC212" s="678"/>
      <c r="AD212" s="779">
        <v>1</v>
      </c>
      <c r="AE212" s="780"/>
      <c r="AF212" s="781"/>
      <c r="AG212" s="717" t="s">
        <v>819</v>
      </c>
      <c r="AH212" s="709"/>
      <c r="AI212" s="709"/>
      <c r="AJ212" s="709"/>
      <c r="AK212" s="709"/>
      <c r="AL212" s="709"/>
      <c r="AM212" s="709"/>
      <c r="AN212" s="718"/>
      <c r="AO212" s="333">
        <v>1080</v>
      </c>
    </row>
    <row r="213" spans="1:41" ht="12" customHeight="1">
      <c r="A213" s="200"/>
      <c r="B213" s="197" t="s">
        <v>820</v>
      </c>
      <c r="C213" s="197" t="s">
        <v>821</v>
      </c>
      <c r="D213" s="198"/>
      <c r="E213" s="198"/>
      <c r="F213" s="198"/>
      <c r="G213" s="198"/>
      <c r="H213" s="198"/>
      <c r="I213" s="198"/>
      <c r="J213" s="699"/>
      <c r="K213" s="677"/>
      <c r="L213" s="677"/>
      <c r="M213" s="677"/>
      <c r="N213" s="678"/>
      <c r="O213" s="699"/>
      <c r="P213" s="677"/>
      <c r="Q213" s="677"/>
      <c r="R213" s="677"/>
      <c r="S213" s="678"/>
      <c r="T213" s="699"/>
      <c r="U213" s="677"/>
      <c r="V213" s="677"/>
      <c r="W213" s="677"/>
      <c r="X213" s="678"/>
      <c r="Y213" s="699"/>
      <c r="Z213" s="677"/>
      <c r="AA213" s="677"/>
      <c r="AB213" s="677"/>
      <c r="AC213" s="678"/>
      <c r="AD213" s="779">
        <v>0.8</v>
      </c>
      <c r="AE213" s="780"/>
      <c r="AF213" s="781"/>
      <c r="AG213" s="717" t="s">
        <v>822</v>
      </c>
      <c r="AH213" s="709"/>
      <c r="AI213" s="709"/>
      <c r="AJ213" s="709"/>
      <c r="AK213" s="709"/>
      <c r="AL213" s="709"/>
      <c r="AM213" s="709"/>
      <c r="AN213" s="718"/>
      <c r="AO213" s="333">
        <v>910</v>
      </c>
    </row>
    <row r="214" spans="1:41" ht="12" customHeight="1">
      <c r="A214" s="200"/>
      <c r="B214" s="197" t="s">
        <v>823</v>
      </c>
      <c r="C214" s="197" t="s">
        <v>824</v>
      </c>
      <c r="D214" s="198"/>
      <c r="E214" s="198"/>
      <c r="F214" s="198"/>
      <c r="G214" s="198"/>
      <c r="H214" s="198"/>
      <c r="I214" s="198"/>
      <c r="J214" s="699"/>
      <c r="K214" s="677"/>
      <c r="L214" s="677"/>
      <c r="M214" s="677"/>
      <c r="N214" s="678"/>
      <c r="O214" s="699"/>
      <c r="P214" s="677"/>
      <c r="Q214" s="677"/>
      <c r="R214" s="677"/>
      <c r="S214" s="678"/>
      <c r="T214" s="703"/>
      <c r="U214" s="704"/>
      <c r="V214" s="704"/>
      <c r="W214" s="704"/>
      <c r="X214" s="705"/>
      <c r="Y214" s="703"/>
      <c r="Z214" s="704"/>
      <c r="AA214" s="704"/>
      <c r="AB214" s="704"/>
      <c r="AC214" s="705"/>
      <c r="AD214" s="779">
        <v>1.1</v>
      </c>
      <c r="AE214" s="780"/>
      <c r="AF214" s="781"/>
      <c r="AG214" s="717" t="s">
        <v>825</v>
      </c>
      <c r="AH214" s="709"/>
      <c r="AI214" s="709"/>
      <c r="AJ214" s="709"/>
      <c r="AK214" s="709"/>
      <c r="AL214" s="709"/>
      <c r="AM214" s="709"/>
      <c r="AN214" s="718"/>
      <c r="AO214" s="333">
        <v>1115</v>
      </c>
    </row>
    <row r="215" spans="1:41" ht="12" customHeight="1">
      <c r="A215" s="200"/>
      <c r="B215" s="197"/>
      <c r="C215" s="197" t="s">
        <v>1914</v>
      </c>
      <c r="D215" s="198"/>
      <c r="E215" s="198"/>
      <c r="F215" s="198"/>
      <c r="G215" s="198"/>
      <c r="H215" s="198"/>
      <c r="I215" s="198"/>
      <c r="J215" s="699"/>
      <c r="K215" s="677"/>
      <c r="L215" s="677"/>
      <c r="M215" s="677"/>
      <c r="N215" s="678"/>
      <c r="O215" s="699"/>
      <c r="P215" s="677"/>
      <c r="Q215" s="677"/>
      <c r="R215" s="677"/>
      <c r="S215" s="678"/>
      <c r="T215" s="255"/>
      <c r="U215" s="235"/>
      <c r="V215" s="235"/>
      <c r="W215" s="235"/>
      <c r="X215" s="256"/>
      <c r="Y215" s="717" t="s">
        <v>94</v>
      </c>
      <c r="Z215" s="709"/>
      <c r="AA215" s="709"/>
      <c r="AB215" s="709"/>
      <c r="AC215" s="718"/>
      <c r="AD215" s="779">
        <v>0.7</v>
      </c>
      <c r="AE215" s="780"/>
      <c r="AF215" s="781"/>
      <c r="AG215" s="200"/>
      <c r="AH215" s="201"/>
      <c r="AI215" s="201"/>
      <c r="AJ215" s="201"/>
      <c r="AK215" s="201"/>
      <c r="AL215" s="201"/>
      <c r="AM215" s="201"/>
      <c r="AN215" s="202"/>
      <c r="AO215" s="333">
        <v>1030</v>
      </c>
    </row>
    <row r="216" spans="1:41" ht="12" customHeight="1">
      <c r="A216" s="200"/>
      <c r="B216" s="197"/>
      <c r="C216" s="197" t="s">
        <v>37</v>
      </c>
      <c r="D216" s="198"/>
      <c r="E216" s="198"/>
      <c r="F216" s="198"/>
      <c r="G216" s="198"/>
      <c r="H216" s="198"/>
      <c r="I216" s="198"/>
      <c r="J216" s="699"/>
      <c r="K216" s="677"/>
      <c r="L216" s="677"/>
      <c r="M216" s="677"/>
      <c r="N216" s="678"/>
      <c r="O216" s="699"/>
      <c r="P216" s="677"/>
      <c r="Q216" s="677"/>
      <c r="R216" s="677"/>
      <c r="S216" s="678"/>
      <c r="T216" s="255"/>
      <c r="U216" s="235"/>
      <c r="V216" s="235"/>
      <c r="W216" s="235"/>
      <c r="X216" s="256"/>
      <c r="Y216" s="696" t="s">
        <v>71</v>
      </c>
      <c r="Z216" s="697"/>
      <c r="AA216" s="697"/>
      <c r="AB216" s="697"/>
      <c r="AC216" s="698"/>
      <c r="AD216" s="779">
        <v>0.88</v>
      </c>
      <c r="AE216" s="780"/>
      <c r="AF216" s="781"/>
      <c r="AG216" s="717" t="s">
        <v>55</v>
      </c>
      <c r="AH216" s="709"/>
      <c r="AI216" s="709"/>
      <c r="AJ216" s="709"/>
      <c r="AK216" s="709"/>
      <c r="AL216" s="709"/>
      <c r="AM216" s="709"/>
      <c r="AN216" s="718"/>
      <c r="AO216" s="333">
        <v>1190</v>
      </c>
    </row>
    <row r="217" spans="1:41" ht="12" customHeight="1">
      <c r="A217" s="200"/>
      <c r="B217" s="197"/>
      <c r="C217" s="197" t="s">
        <v>38</v>
      </c>
      <c r="D217" s="198"/>
      <c r="E217" s="198"/>
      <c r="F217" s="198"/>
      <c r="G217" s="198"/>
      <c r="H217" s="198"/>
      <c r="I217" s="198"/>
      <c r="J217" s="703"/>
      <c r="K217" s="704"/>
      <c r="L217" s="704"/>
      <c r="M217" s="704"/>
      <c r="N217" s="705"/>
      <c r="O217" s="703"/>
      <c r="P217" s="704"/>
      <c r="Q217" s="704"/>
      <c r="R217" s="704"/>
      <c r="S217" s="705"/>
      <c r="T217" s="255"/>
      <c r="U217" s="235"/>
      <c r="V217" s="235"/>
      <c r="W217" s="235"/>
      <c r="X217" s="256"/>
      <c r="Y217" s="703"/>
      <c r="Z217" s="704"/>
      <c r="AA217" s="704"/>
      <c r="AB217" s="704"/>
      <c r="AC217" s="705"/>
      <c r="AD217" s="779">
        <v>0.68</v>
      </c>
      <c r="AE217" s="780"/>
      <c r="AF217" s="781"/>
      <c r="AG217" s="717" t="s">
        <v>56</v>
      </c>
      <c r="AH217" s="709"/>
      <c r="AI217" s="709"/>
      <c r="AJ217" s="709"/>
      <c r="AK217" s="709"/>
      <c r="AL217" s="709"/>
      <c r="AM217" s="709"/>
      <c r="AN217" s="718"/>
      <c r="AO217" s="333">
        <v>1965</v>
      </c>
    </row>
    <row r="218" spans="1:41" ht="12" customHeight="1">
      <c r="A218" s="200"/>
      <c r="B218" s="197" t="s">
        <v>826</v>
      </c>
      <c r="C218" s="197" t="s">
        <v>827</v>
      </c>
      <c r="D218" s="198"/>
      <c r="E218" s="198"/>
      <c r="F218" s="198"/>
      <c r="G218" s="198"/>
      <c r="H218" s="198"/>
      <c r="I218" s="198"/>
      <c r="J218" s="696" t="s">
        <v>1358</v>
      </c>
      <c r="K218" s="697"/>
      <c r="L218" s="697"/>
      <c r="M218" s="697"/>
      <c r="N218" s="698"/>
      <c r="O218" s="696" t="s">
        <v>1585</v>
      </c>
      <c r="P218" s="697"/>
      <c r="Q218" s="697"/>
      <c r="R218" s="697"/>
      <c r="S218" s="698"/>
      <c r="T218" s="696" t="s">
        <v>100</v>
      </c>
      <c r="U218" s="697"/>
      <c r="V218" s="697"/>
      <c r="W218" s="697"/>
      <c r="X218" s="698"/>
      <c r="Y218" s="782" t="s">
        <v>97</v>
      </c>
      <c r="Z218" s="783"/>
      <c r="AA218" s="783"/>
      <c r="AB218" s="783"/>
      <c r="AC218" s="784"/>
      <c r="AD218" s="779">
        <v>0.8</v>
      </c>
      <c r="AE218" s="780"/>
      <c r="AF218" s="781"/>
      <c r="AG218" s="717" t="s">
        <v>822</v>
      </c>
      <c r="AH218" s="709"/>
      <c r="AI218" s="709"/>
      <c r="AJ218" s="709"/>
      <c r="AK218" s="709"/>
      <c r="AL218" s="709"/>
      <c r="AM218" s="709"/>
      <c r="AN218" s="718"/>
      <c r="AO218" s="333">
        <v>1030</v>
      </c>
    </row>
    <row r="219" spans="1:41" ht="12" customHeight="1">
      <c r="A219" s="200"/>
      <c r="B219" s="197" t="s">
        <v>828</v>
      </c>
      <c r="C219" s="197" t="s">
        <v>829</v>
      </c>
      <c r="D219" s="198"/>
      <c r="E219" s="198"/>
      <c r="F219" s="198"/>
      <c r="G219" s="198"/>
      <c r="H219" s="198"/>
      <c r="I219" s="198"/>
      <c r="J219" s="699"/>
      <c r="K219" s="677"/>
      <c r="L219" s="677"/>
      <c r="M219" s="677"/>
      <c r="N219" s="678"/>
      <c r="O219" s="699"/>
      <c r="P219" s="677"/>
      <c r="Q219" s="677"/>
      <c r="R219" s="677"/>
      <c r="S219" s="678"/>
      <c r="T219" s="703"/>
      <c r="U219" s="704"/>
      <c r="V219" s="704"/>
      <c r="W219" s="704"/>
      <c r="X219" s="705"/>
      <c r="Y219" s="791"/>
      <c r="Z219" s="792"/>
      <c r="AA219" s="792"/>
      <c r="AB219" s="792"/>
      <c r="AC219" s="793"/>
      <c r="AD219" s="779">
        <v>1.1</v>
      </c>
      <c r="AE219" s="780"/>
      <c r="AF219" s="781"/>
      <c r="AG219" s="717" t="s">
        <v>825</v>
      </c>
      <c r="AH219" s="709"/>
      <c r="AI219" s="709"/>
      <c r="AJ219" s="709"/>
      <c r="AK219" s="709"/>
      <c r="AL219" s="709"/>
      <c r="AM219" s="709"/>
      <c r="AN219" s="718"/>
      <c r="AO219" s="333">
        <v>1602</v>
      </c>
    </row>
    <row r="220" spans="1:41" ht="12" customHeight="1">
      <c r="A220" s="200"/>
      <c r="B220" s="197" t="s">
        <v>830</v>
      </c>
      <c r="C220" s="197" t="s">
        <v>831</v>
      </c>
      <c r="D220" s="198"/>
      <c r="E220" s="198"/>
      <c r="F220" s="198"/>
      <c r="G220" s="198"/>
      <c r="H220" s="198"/>
      <c r="I220" s="198"/>
      <c r="J220" s="699"/>
      <c r="K220" s="677"/>
      <c r="L220" s="677"/>
      <c r="M220" s="677"/>
      <c r="N220" s="678"/>
      <c r="O220" s="699"/>
      <c r="P220" s="677"/>
      <c r="Q220" s="677"/>
      <c r="R220" s="677"/>
      <c r="S220" s="678"/>
      <c r="T220" s="696" t="s">
        <v>101</v>
      </c>
      <c r="U220" s="697"/>
      <c r="V220" s="697"/>
      <c r="W220" s="697"/>
      <c r="X220" s="698"/>
      <c r="Y220" s="782" t="s">
        <v>96</v>
      </c>
      <c r="Z220" s="783"/>
      <c r="AA220" s="783"/>
      <c r="AB220" s="783"/>
      <c r="AC220" s="784"/>
      <c r="AD220" s="779">
        <v>0.8</v>
      </c>
      <c r="AE220" s="780"/>
      <c r="AF220" s="781"/>
      <c r="AG220" s="717" t="s">
        <v>822</v>
      </c>
      <c r="AH220" s="709"/>
      <c r="AI220" s="709"/>
      <c r="AJ220" s="709"/>
      <c r="AK220" s="709"/>
      <c r="AL220" s="709"/>
      <c r="AM220" s="709"/>
      <c r="AN220" s="718"/>
      <c r="AO220" s="333">
        <v>1030</v>
      </c>
    </row>
    <row r="221" spans="1:41" ht="12" customHeight="1">
      <c r="A221" s="200"/>
      <c r="B221" s="197" t="s">
        <v>832</v>
      </c>
      <c r="C221" s="197" t="s">
        <v>833</v>
      </c>
      <c r="D221" s="198"/>
      <c r="E221" s="198"/>
      <c r="F221" s="198"/>
      <c r="G221" s="198"/>
      <c r="H221" s="198"/>
      <c r="I221" s="198"/>
      <c r="J221" s="699"/>
      <c r="K221" s="677"/>
      <c r="L221" s="677"/>
      <c r="M221" s="677"/>
      <c r="N221" s="678"/>
      <c r="O221" s="699"/>
      <c r="P221" s="677"/>
      <c r="Q221" s="677"/>
      <c r="R221" s="677"/>
      <c r="S221" s="678"/>
      <c r="T221" s="703"/>
      <c r="U221" s="704"/>
      <c r="V221" s="704"/>
      <c r="W221" s="704"/>
      <c r="X221" s="705"/>
      <c r="Y221" s="791"/>
      <c r="Z221" s="792"/>
      <c r="AA221" s="792"/>
      <c r="AB221" s="792"/>
      <c r="AC221" s="793"/>
      <c r="AD221" s="779">
        <v>1.1</v>
      </c>
      <c r="AE221" s="780"/>
      <c r="AF221" s="781"/>
      <c r="AG221" s="717" t="s">
        <v>825</v>
      </c>
      <c r="AH221" s="709"/>
      <c r="AI221" s="709"/>
      <c r="AJ221" s="709"/>
      <c r="AK221" s="709"/>
      <c r="AL221" s="709"/>
      <c r="AM221" s="709"/>
      <c r="AN221" s="718"/>
      <c r="AO221" s="333">
        <v>1602</v>
      </c>
    </row>
    <row r="222" spans="1:41" ht="12" customHeight="1">
      <c r="A222" s="200"/>
      <c r="B222" s="197" t="s">
        <v>834</v>
      </c>
      <c r="C222" s="197" t="s">
        <v>835</v>
      </c>
      <c r="D222" s="198"/>
      <c r="E222" s="198"/>
      <c r="F222" s="198"/>
      <c r="G222" s="198"/>
      <c r="H222" s="198"/>
      <c r="I222" s="198"/>
      <c r="J222" s="699"/>
      <c r="K222" s="677"/>
      <c r="L222" s="677"/>
      <c r="M222" s="677"/>
      <c r="N222" s="678"/>
      <c r="O222" s="699"/>
      <c r="P222" s="677"/>
      <c r="Q222" s="677"/>
      <c r="R222" s="677"/>
      <c r="S222" s="678"/>
      <c r="T222" s="696" t="s">
        <v>100</v>
      </c>
      <c r="U222" s="697"/>
      <c r="V222" s="697"/>
      <c r="W222" s="697"/>
      <c r="X222" s="698"/>
      <c r="Y222" s="782" t="s">
        <v>95</v>
      </c>
      <c r="Z222" s="783"/>
      <c r="AA222" s="783"/>
      <c r="AB222" s="783"/>
      <c r="AC222" s="784"/>
      <c r="AD222" s="779">
        <v>0.8</v>
      </c>
      <c r="AE222" s="780"/>
      <c r="AF222" s="781"/>
      <c r="AG222" s="717" t="s">
        <v>822</v>
      </c>
      <c r="AH222" s="709"/>
      <c r="AI222" s="709"/>
      <c r="AJ222" s="709"/>
      <c r="AK222" s="709"/>
      <c r="AL222" s="709"/>
      <c r="AM222" s="709"/>
      <c r="AN222" s="718"/>
      <c r="AO222" s="333">
        <v>1030</v>
      </c>
    </row>
    <row r="223" spans="1:41" ht="12" customHeight="1">
      <c r="A223" s="200"/>
      <c r="B223" s="197" t="s">
        <v>836</v>
      </c>
      <c r="C223" s="197" t="s">
        <v>837</v>
      </c>
      <c r="D223" s="198"/>
      <c r="E223" s="198"/>
      <c r="F223" s="198"/>
      <c r="G223" s="198"/>
      <c r="H223" s="198"/>
      <c r="I223" s="198"/>
      <c r="J223" s="699"/>
      <c r="K223" s="677"/>
      <c r="L223" s="677"/>
      <c r="M223" s="677"/>
      <c r="N223" s="678"/>
      <c r="O223" s="699"/>
      <c r="P223" s="677"/>
      <c r="Q223" s="677"/>
      <c r="R223" s="677"/>
      <c r="S223" s="678"/>
      <c r="T223" s="703"/>
      <c r="U223" s="704"/>
      <c r="V223" s="704"/>
      <c r="W223" s="704"/>
      <c r="X223" s="705"/>
      <c r="Y223" s="791"/>
      <c r="Z223" s="792"/>
      <c r="AA223" s="792"/>
      <c r="AB223" s="792"/>
      <c r="AC223" s="793"/>
      <c r="AD223" s="779">
        <v>1.1</v>
      </c>
      <c r="AE223" s="780"/>
      <c r="AF223" s="781"/>
      <c r="AG223" s="717" t="s">
        <v>825</v>
      </c>
      <c r="AH223" s="709"/>
      <c r="AI223" s="709"/>
      <c r="AJ223" s="709"/>
      <c r="AK223" s="709"/>
      <c r="AL223" s="709"/>
      <c r="AM223" s="709"/>
      <c r="AN223" s="718"/>
      <c r="AO223" s="333">
        <v>1602</v>
      </c>
    </row>
    <row r="224" spans="1:41" ht="12" customHeight="1">
      <c r="A224" s="200"/>
      <c r="B224" s="197"/>
      <c r="C224" s="197" t="s">
        <v>1915</v>
      </c>
      <c r="D224" s="198"/>
      <c r="E224" s="198"/>
      <c r="F224" s="198"/>
      <c r="G224" s="198"/>
      <c r="H224" s="198"/>
      <c r="I224" s="198"/>
      <c r="J224" s="699"/>
      <c r="K224" s="677"/>
      <c r="L224" s="677"/>
      <c r="M224" s="677"/>
      <c r="N224" s="678"/>
      <c r="O224" s="699"/>
      <c r="P224" s="677"/>
      <c r="Q224" s="677"/>
      <c r="R224" s="677"/>
      <c r="S224" s="678"/>
      <c r="T224" s="255"/>
      <c r="U224" s="235"/>
      <c r="V224" s="235"/>
      <c r="W224" s="235"/>
      <c r="X224" s="256"/>
      <c r="Y224" s="773" t="s">
        <v>96</v>
      </c>
      <c r="Z224" s="774"/>
      <c r="AA224" s="774"/>
      <c r="AB224" s="774"/>
      <c r="AC224" s="775"/>
      <c r="AD224" s="779">
        <v>0.78</v>
      </c>
      <c r="AE224" s="780"/>
      <c r="AF224" s="781"/>
      <c r="AG224" s="200"/>
      <c r="AH224" s="201"/>
      <c r="AI224" s="201"/>
      <c r="AJ224" s="201"/>
      <c r="AK224" s="201"/>
      <c r="AL224" s="201"/>
      <c r="AM224" s="201"/>
      <c r="AN224" s="202"/>
      <c r="AO224" s="333">
        <v>1055</v>
      </c>
    </row>
    <row r="225" spans="1:41" ht="12" customHeight="1">
      <c r="A225" s="200"/>
      <c r="B225" s="197"/>
      <c r="C225" s="197" t="s">
        <v>34</v>
      </c>
      <c r="D225" s="198"/>
      <c r="E225" s="198"/>
      <c r="F225" s="198"/>
      <c r="G225" s="198"/>
      <c r="H225" s="198"/>
      <c r="I225" s="198"/>
      <c r="J225" s="699"/>
      <c r="K225" s="677"/>
      <c r="L225" s="677"/>
      <c r="M225" s="677"/>
      <c r="N225" s="678"/>
      <c r="O225" s="699"/>
      <c r="P225" s="677"/>
      <c r="Q225" s="677"/>
      <c r="R225" s="677"/>
      <c r="S225" s="678"/>
      <c r="T225" s="255"/>
      <c r="U225" s="235"/>
      <c r="V225" s="235"/>
      <c r="W225" s="235"/>
      <c r="X225" s="256"/>
      <c r="Y225" s="773" t="s">
        <v>97</v>
      </c>
      <c r="Z225" s="774"/>
      <c r="AA225" s="774"/>
      <c r="AB225" s="774"/>
      <c r="AC225" s="775"/>
      <c r="AD225" s="779">
        <v>1.8</v>
      </c>
      <c r="AE225" s="780"/>
      <c r="AF225" s="781"/>
      <c r="AG225" s="717" t="s">
        <v>55</v>
      </c>
      <c r="AH225" s="709"/>
      <c r="AI225" s="709"/>
      <c r="AJ225" s="709"/>
      <c r="AK225" s="709"/>
      <c r="AL225" s="709"/>
      <c r="AM225" s="709"/>
      <c r="AN225" s="718"/>
      <c r="AO225" s="333">
        <v>1793</v>
      </c>
    </row>
    <row r="226" spans="1:41" ht="12" customHeight="1">
      <c r="A226" s="200"/>
      <c r="B226" s="197"/>
      <c r="C226" s="197" t="s">
        <v>35</v>
      </c>
      <c r="D226" s="198"/>
      <c r="E226" s="198"/>
      <c r="F226" s="198"/>
      <c r="G226" s="198"/>
      <c r="H226" s="198"/>
      <c r="I226" s="198"/>
      <c r="J226" s="699"/>
      <c r="K226" s="677"/>
      <c r="L226" s="677"/>
      <c r="M226" s="677"/>
      <c r="N226" s="678"/>
      <c r="O226" s="699"/>
      <c r="P226" s="677"/>
      <c r="Q226" s="677"/>
      <c r="R226" s="677"/>
      <c r="S226" s="678"/>
      <c r="T226" s="255"/>
      <c r="U226" s="235"/>
      <c r="V226" s="235"/>
      <c r="W226" s="235"/>
      <c r="X226" s="256"/>
      <c r="Y226" s="773" t="s">
        <v>96</v>
      </c>
      <c r="Z226" s="774"/>
      <c r="AA226" s="774"/>
      <c r="AB226" s="774"/>
      <c r="AC226" s="775"/>
      <c r="AD226" s="779">
        <v>1.8</v>
      </c>
      <c r="AE226" s="780"/>
      <c r="AF226" s="781"/>
      <c r="AG226" s="717" t="s">
        <v>55</v>
      </c>
      <c r="AH226" s="709"/>
      <c r="AI226" s="709"/>
      <c r="AJ226" s="709"/>
      <c r="AK226" s="709"/>
      <c r="AL226" s="709"/>
      <c r="AM226" s="709"/>
      <c r="AN226" s="718"/>
      <c r="AO226" s="333">
        <v>1793</v>
      </c>
    </row>
    <row r="227" spans="1:41" ht="12" customHeight="1">
      <c r="A227" s="200"/>
      <c r="B227" s="197"/>
      <c r="C227" s="197" t="s">
        <v>36</v>
      </c>
      <c r="D227" s="198"/>
      <c r="E227" s="198"/>
      <c r="F227" s="198"/>
      <c r="G227" s="198"/>
      <c r="H227" s="198"/>
      <c r="I227" s="198"/>
      <c r="J227" s="703"/>
      <c r="K227" s="704"/>
      <c r="L227" s="704"/>
      <c r="M227" s="704"/>
      <c r="N227" s="705"/>
      <c r="O227" s="703"/>
      <c r="P227" s="704"/>
      <c r="Q227" s="704"/>
      <c r="R227" s="704"/>
      <c r="S227" s="705"/>
      <c r="T227" s="255"/>
      <c r="U227" s="235"/>
      <c r="V227" s="235"/>
      <c r="W227" s="235"/>
      <c r="X227" s="256"/>
      <c r="Y227" s="773" t="s">
        <v>95</v>
      </c>
      <c r="Z227" s="774"/>
      <c r="AA227" s="774"/>
      <c r="AB227" s="774"/>
      <c r="AC227" s="775"/>
      <c r="AD227" s="779">
        <v>1.8</v>
      </c>
      <c r="AE227" s="780"/>
      <c r="AF227" s="781"/>
      <c r="AG227" s="717" t="s">
        <v>55</v>
      </c>
      <c r="AH227" s="709"/>
      <c r="AI227" s="709"/>
      <c r="AJ227" s="709"/>
      <c r="AK227" s="709"/>
      <c r="AL227" s="709"/>
      <c r="AM227" s="709"/>
      <c r="AN227" s="718"/>
      <c r="AO227" s="333">
        <v>1793</v>
      </c>
    </row>
    <row r="228" spans="1:41" ht="12" customHeight="1">
      <c r="A228" s="200"/>
      <c r="B228" s="197" t="s">
        <v>838</v>
      </c>
      <c r="C228" s="197" t="s">
        <v>839</v>
      </c>
      <c r="D228" s="198"/>
      <c r="E228" s="198"/>
      <c r="F228" s="198"/>
      <c r="G228" s="198"/>
      <c r="H228" s="198"/>
      <c r="I228" s="198"/>
      <c r="J228" s="696" t="s">
        <v>840</v>
      </c>
      <c r="K228" s="697"/>
      <c r="L228" s="697"/>
      <c r="M228" s="697"/>
      <c r="N228" s="698"/>
      <c r="O228" s="696" t="s">
        <v>1585</v>
      </c>
      <c r="P228" s="697"/>
      <c r="Q228" s="697"/>
      <c r="R228" s="697"/>
      <c r="S228" s="698"/>
      <c r="T228" s="696" t="s">
        <v>102</v>
      </c>
      <c r="U228" s="697"/>
      <c r="V228" s="697"/>
      <c r="W228" s="697"/>
      <c r="X228" s="698"/>
      <c r="Y228" s="782" t="s">
        <v>71</v>
      </c>
      <c r="Z228" s="783"/>
      <c r="AA228" s="783"/>
      <c r="AB228" s="783"/>
      <c r="AC228" s="784"/>
      <c r="AD228" s="779">
        <v>0.8</v>
      </c>
      <c r="AE228" s="780"/>
      <c r="AF228" s="781"/>
      <c r="AG228" s="717" t="s">
        <v>822</v>
      </c>
      <c r="AH228" s="709"/>
      <c r="AI228" s="709"/>
      <c r="AJ228" s="709"/>
      <c r="AK228" s="709"/>
      <c r="AL228" s="709"/>
      <c r="AM228" s="709"/>
      <c r="AN228" s="718"/>
      <c r="AO228" s="333">
        <v>1030</v>
      </c>
    </row>
    <row r="229" spans="1:41" ht="12" customHeight="1">
      <c r="A229" s="200"/>
      <c r="B229" s="197" t="s">
        <v>841</v>
      </c>
      <c r="C229" s="197" t="s">
        <v>842</v>
      </c>
      <c r="D229" s="198"/>
      <c r="E229" s="198"/>
      <c r="F229" s="198"/>
      <c r="G229" s="198"/>
      <c r="H229" s="198"/>
      <c r="I229" s="198"/>
      <c r="J229" s="699"/>
      <c r="K229" s="677"/>
      <c r="L229" s="677"/>
      <c r="M229" s="677"/>
      <c r="N229" s="678"/>
      <c r="O229" s="703"/>
      <c r="P229" s="704"/>
      <c r="Q229" s="704"/>
      <c r="R229" s="704"/>
      <c r="S229" s="705"/>
      <c r="T229" s="703"/>
      <c r="U229" s="704"/>
      <c r="V229" s="704"/>
      <c r="W229" s="704"/>
      <c r="X229" s="705"/>
      <c r="Y229" s="791"/>
      <c r="Z229" s="792"/>
      <c r="AA229" s="792"/>
      <c r="AB229" s="792"/>
      <c r="AC229" s="793"/>
      <c r="AD229" s="779">
        <v>1.1</v>
      </c>
      <c r="AE229" s="780"/>
      <c r="AF229" s="781"/>
      <c r="AG229" s="717" t="s">
        <v>825</v>
      </c>
      <c r="AH229" s="709"/>
      <c r="AI229" s="709"/>
      <c r="AJ229" s="709"/>
      <c r="AK229" s="709"/>
      <c r="AL229" s="709"/>
      <c r="AM229" s="709"/>
      <c r="AN229" s="718"/>
      <c r="AO229" s="333">
        <v>1602</v>
      </c>
    </row>
    <row r="230" spans="1:41" ht="12" customHeight="1">
      <c r="A230" s="200"/>
      <c r="B230" s="197" t="s">
        <v>843</v>
      </c>
      <c r="C230" s="197" t="s">
        <v>844</v>
      </c>
      <c r="D230" s="198"/>
      <c r="E230" s="198"/>
      <c r="F230" s="198"/>
      <c r="G230" s="198"/>
      <c r="H230" s="198"/>
      <c r="I230" s="198"/>
      <c r="J230" s="699"/>
      <c r="K230" s="677"/>
      <c r="L230" s="677"/>
      <c r="M230" s="677"/>
      <c r="N230" s="678"/>
      <c r="O230" s="696" t="s">
        <v>1585</v>
      </c>
      <c r="P230" s="697"/>
      <c r="Q230" s="697"/>
      <c r="R230" s="697"/>
      <c r="S230" s="698"/>
      <c r="T230" s="696" t="s">
        <v>101</v>
      </c>
      <c r="U230" s="697"/>
      <c r="V230" s="697"/>
      <c r="W230" s="697"/>
      <c r="X230" s="698"/>
      <c r="Y230" s="782" t="s">
        <v>70</v>
      </c>
      <c r="Z230" s="783"/>
      <c r="AA230" s="783"/>
      <c r="AB230" s="783"/>
      <c r="AC230" s="784"/>
      <c r="AD230" s="779">
        <v>0.8</v>
      </c>
      <c r="AE230" s="780"/>
      <c r="AF230" s="781"/>
      <c r="AG230" s="717" t="s">
        <v>822</v>
      </c>
      <c r="AH230" s="709"/>
      <c r="AI230" s="709"/>
      <c r="AJ230" s="709"/>
      <c r="AK230" s="709"/>
      <c r="AL230" s="709"/>
      <c r="AM230" s="709"/>
      <c r="AN230" s="718"/>
      <c r="AO230" s="333">
        <v>1030</v>
      </c>
    </row>
    <row r="231" spans="1:41" ht="12" customHeight="1">
      <c r="A231" s="200"/>
      <c r="B231" s="197" t="s">
        <v>845</v>
      </c>
      <c r="C231" s="197" t="s">
        <v>846</v>
      </c>
      <c r="D231" s="198"/>
      <c r="E231" s="198"/>
      <c r="F231" s="198"/>
      <c r="G231" s="198"/>
      <c r="H231" s="198"/>
      <c r="I231" s="198"/>
      <c r="J231" s="699"/>
      <c r="K231" s="677"/>
      <c r="L231" s="677"/>
      <c r="M231" s="677"/>
      <c r="N231" s="678"/>
      <c r="O231" s="703"/>
      <c r="P231" s="704"/>
      <c r="Q231" s="704"/>
      <c r="R231" s="704"/>
      <c r="S231" s="705"/>
      <c r="T231" s="703"/>
      <c r="U231" s="704"/>
      <c r="V231" s="704"/>
      <c r="W231" s="704"/>
      <c r="X231" s="705"/>
      <c r="Y231" s="791"/>
      <c r="Z231" s="792"/>
      <c r="AA231" s="792"/>
      <c r="AB231" s="792"/>
      <c r="AC231" s="793"/>
      <c r="AD231" s="779">
        <v>1.1</v>
      </c>
      <c r="AE231" s="780"/>
      <c r="AF231" s="781"/>
      <c r="AG231" s="717" t="s">
        <v>825</v>
      </c>
      <c r="AH231" s="709"/>
      <c r="AI231" s="709"/>
      <c r="AJ231" s="709"/>
      <c r="AK231" s="709"/>
      <c r="AL231" s="709"/>
      <c r="AM231" s="709"/>
      <c r="AN231" s="718"/>
      <c r="AO231" s="333">
        <v>1602</v>
      </c>
    </row>
    <row r="232" spans="1:41" ht="12" customHeight="1">
      <c r="A232" s="200"/>
      <c r="B232" s="197"/>
      <c r="C232" s="197" t="s">
        <v>63</v>
      </c>
      <c r="D232" s="198"/>
      <c r="E232" s="198"/>
      <c r="F232" s="198"/>
      <c r="G232" s="198"/>
      <c r="H232" s="198"/>
      <c r="I232" s="198"/>
      <c r="J232" s="699"/>
      <c r="K232" s="677"/>
      <c r="L232" s="677"/>
      <c r="M232" s="677"/>
      <c r="N232" s="678"/>
      <c r="O232" s="696" t="s">
        <v>1585</v>
      </c>
      <c r="P232" s="697"/>
      <c r="Q232" s="697"/>
      <c r="R232" s="697"/>
      <c r="S232" s="698"/>
      <c r="T232" s="255"/>
      <c r="U232" s="235"/>
      <c r="V232" s="235"/>
      <c r="W232" s="235"/>
      <c r="X232" s="256"/>
      <c r="Y232" s="773" t="s">
        <v>71</v>
      </c>
      <c r="Z232" s="774"/>
      <c r="AA232" s="774"/>
      <c r="AB232" s="774"/>
      <c r="AC232" s="775"/>
      <c r="AD232" s="779">
        <v>1.8</v>
      </c>
      <c r="AE232" s="780"/>
      <c r="AF232" s="781"/>
      <c r="AG232" s="717" t="s">
        <v>55</v>
      </c>
      <c r="AH232" s="709"/>
      <c r="AI232" s="709"/>
      <c r="AJ232" s="709"/>
      <c r="AK232" s="709"/>
      <c r="AL232" s="709"/>
      <c r="AM232" s="709"/>
      <c r="AN232" s="718"/>
      <c r="AO232" s="333">
        <v>1793</v>
      </c>
    </row>
    <row r="233" spans="1:41" ht="12" customHeight="1">
      <c r="A233" s="200"/>
      <c r="B233" s="197"/>
      <c r="C233" s="197" t="s">
        <v>64</v>
      </c>
      <c r="D233" s="198"/>
      <c r="E233" s="198"/>
      <c r="F233" s="198"/>
      <c r="G233" s="198"/>
      <c r="H233" s="198"/>
      <c r="I233" s="198"/>
      <c r="J233" s="703"/>
      <c r="K233" s="704"/>
      <c r="L233" s="704"/>
      <c r="M233" s="704"/>
      <c r="N233" s="705"/>
      <c r="O233" s="703"/>
      <c r="P233" s="704"/>
      <c r="Q233" s="704"/>
      <c r="R233" s="704"/>
      <c r="S233" s="705"/>
      <c r="T233" s="255"/>
      <c r="U233" s="235"/>
      <c r="V233" s="235"/>
      <c r="W233" s="235"/>
      <c r="X233" s="256"/>
      <c r="Y233" s="773" t="s">
        <v>70</v>
      </c>
      <c r="Z233" s="774"/>
      <c r="AA233" s="774"/>
      <c r="AB233" s="774"/>
      <c r="AC233" s="775"/>
      <c r="AD233" s="779">
        <v>1.8</v>
      </c>
      <c r="AE233" s="780"/>
      <c r="AF233" s="781"/>
      <c r="AG233" s="717" t="s">
        <v>55</v>
      </c>
      <c r="AH233" s="709"/>
      <c r="AI233" s="709"/>
      <c r="AJ233" s="709"/>
      <c r="AK233" s="709"/>
      <c r="AL233" s="709"/>
      <c r="AM233" s="709"/>
      <c r="AN233" s="718"/>
      <c r="AO233" s="333">
        <v>1793</v>
      </c>
    </row>
    <row r="234" spans="1:41" ht="12" customHeight="1">
      <c r="A234" s="200"/>
      <c r="B234" s="197" t="s">
        <v>847</v>
      </c>
      <c r="C234" s="197" t="s">
        <v>848</v>
      </c>
      <c r="D234" s="198"/>
      <c r="E234" s="198"/>
      <c r="F234" s="198"/>
      <c r="G234" s="198"/>
      <c r="H234" s="198"/>
      <c r="I234" s="198"/>
      <c r="J234" s="696" t="s">
        <v>849</v>
      </c>
      <c r="K234" s="697"/>
      <c r="L234" s="697"/>
      <c r="M234" s="697"/>
      <c r="N234" s="698"/>
      <c r="O234" s="696" t="s">
        <v>1585</v>
      </c>
      <c r="P234" s="697"/>
      <c r="Q234" s="697"/>
      <c r="R234" s="697"/>
      <c r="S234" s="698"/>
      <c r="T234" s="696" t="s">
        <v>100</v>
      </c>
      <c r="U234" s="697"/>
      <c r="V234" s="697"/>
      <c r="W234" s="697"/>
      <c r="X234" s="698"/>
      <c r="Y234" s="782" t="s">
        <v>98</v>
      </c>
      <c r="Z234" s="783"/>
      <c r="AA234" s="783"/>
      <c r="AB234" s="783"/>
      <c r="AC234" s="784"/>
      <c r="AD234" s="779">
        <v>0.8</v>
      </c>
      <c r="AE234" s="780"/>
      <c r="AF234" s="781"/>
      <c r="AG234" s="717" t="s">
        <v>822</v>
      </c>
      <c r="AH234" s="709"/>
      <c r="AI234" s="709"/>
      <c r="AJ234" s="709"/>
      <c r="AK234" s="709"/>
      <c r="AL234" s="709"/>
      <c r="AM234" s="709"/>
      <c r="AN234" s="718"/>
      <c r="AO234" s="333">
        <v>1030</v>
      </c>
    </row>
    <row r="235" spans="1:41" ht="12" customHeight="1">
      <c r="A235" s="200"/>
      <c r="B235" s="197" t="s">
        <v>850</v>
      </c>
      <c r="C235" s="197" t="s">
        <v>851</v>
      </c>
      <c r="D235" s="198"/>
      <c r="E235" s="198"/>
      <c r="F235" s="198"/>
      <c r="G235" s="198"/>
      <c r="H235" s="198"/>
      <c r="I235" s="198"/>
      <c r="J235" s="699"/>
      <c r="K235" s="677"/>
      <c r="L235" s="677"/>
      <c r="M235" s="677"/>
      <c r="N235" s="678"/>
      <c r="O235" s="699"/>
      <c r="P235" s="677"/>
      <c r="Q235" s="677"/>
      <c r="R235" s="677"/>
      <c r="S235" s="678"/>
      <c r="T235" s="699"/>
      <c r="U235" s="677"/>
      <c r="V235" s="677"/>
      <c r="W235" s="677"/>
      <c r="X235" s="678"/>
      <c r="Y235" s="785"/>
      <c r="Z235" s="786"/>
      <c r="AA235" s="786"/>
      <c r="AB235" s="786"/>
      <c r="AC235" s="787"/>
      <c r="AD235" s="779">
        <v>1.1</v>
      </c>
      <c r="AE235" s="780"/>
      <c r="AF235" s="781"/>
      <c r="AG235" s="717" t="s">
        <v>825</v>
      </c>
      <c r="AH235" s="709"/>
      <c r="AI235" s="709"/>
      <c r="AJ235" s="709"/>
      <c r="AK235" s="709"/>
      <c r="AL235" s="709"/>
      <c r="AM235" s="709"/>
      <c r="AN235" s="718"/>
      <c r="AO235" s="333">
        <v>1602</v>
      </c>
    </row>
    <row r="236" spans="1:41" ht="12" customHeight="1">
      <c r="A236" s="200"/>
      <c r="B236" s="197"/>
      <c r="C236" s="197" t="s">
        <v>65</v>
      </c>
      <c r="D236" s="198"/>
      <c r="E236" s="198"/>
      <c r="F236" s="198"/>
      <c r="G236" s="198"/>
      <c r="H236" s="198"/>
      <c r="I236" s="198"/>
      <c r="J236" s="703"/>
      <c r="K236" s="704"/>
      <c r="L236" s="704"/>
      <c r="M236" s="704"/>
      <c r="N236" s="705"/>
      <c r="O236" s="718" t="s">
        <v>1585</v>
      </c>
      <c r="P236" s="706"/>
      <c r="Q236" s="706"/>
      <c r="R236" s="706"/>
      <c r="S236" s="706"/>
      <c r="T236" s="210"/>
      <c r="U236" s="211"/>
      <c r="V236" s="211"/>
      <c r="W236" s="211"/>
      <c r="X236" s="212"/>
      <c r="Y236" s="773" t="s">
        <v>98</v>
      </c>
      <c r="Z236" s="774"/>
      <c r="AA236" s="774"/>
      <c r="AB236" s="774"/>
      <c r="AC236" s="775"/>
      <c r="AD236" s="779">
        <v>1.8</v>
      </c>
      <c r="AE236" s="780"/>
      <c r="AF236" s="781"/>
      <c r="AG236" s="717" t="s">
        <v>55</v>
      </c>
      <c r="AH236" s="709"/>
      <c r="AI236" s="709"/>
      <c r="AJ236" s="709"/>
      <c r="AK236" s="709"/>
      <c r="AL236" s="709"/>
      <c r="AM236" s="709"/>
      <c r="AN236" s="718"/>
      <c r="AO236" s="333">
        <v>1793</v>
      </c>
    </row>
    <row r="237" spans="1:41" ht="12" customHeight="1">
      <c r="A237" s="200"/>
      <c r="B237" s="197"/>
      <c r="C237" s="197" t="s">
        <v>66</v>
      </c>
      <c r="D237" s="198"/>
      <c r="E237" s="198"/>
      <c r="F237" s="198"/>
      <c r="G237" s="198"/>
      <c r="H237" s="198"/>
      <c r="I237" s="198"/>
      <c r="J237" s="679" t="s">
        <v>69</v>
      </c>
      <c r="K237" s="680"/>
      <c r="L237" s="680"/>
      <c r="M237" s="680"/>
      <c r="N237" s="681"/>
      <c r="O237" s="718" t="s">
        <v>1585</v>
      </c>
      <c r="P237" s="706"/>
      <c r="Q237" s="706"/>
      <c r="R237" s="706"/>
      <c r="S237" s="706"/>
      <c r="T237" s="235"/>
      <c r="U237" s="235"/>
      <c r="V237" s="235"/>
      <c r="W237" s="235"/>
      <c r="X237" s="235"/>
      <c r="Y237" s="773" t="s">
        <v>72</v>
      </c>
      <c r="Z237" s="774"/>
      <c r="AA237" s="774"/>
      <c r="AB237" s="774"/>
      <c r="AC237" s="775"/>
      <c r="AD237" s="779">
        <v>1.8</v>
      </c>
      <c r="AE237" s="780"/>
      <c r="AF237" s="781"/>
      <c r="AG237" s="717" t="s">
        <v>55</v>
      </c>
      <c r="AH237" s="709"/>
      <c r="AI237" s="709"/>
      <c r="AJ237" s="709"/>
      <c r="AK237" s="709"/>
      <c r="AL237" s="709"/>
      <c r="AM237" s="709"/>
      <c r="AN237" s="718"/>
      <c r="AO237" s="333">
        <v>1793</v>
      </c>
    </row>
    <row r="238" spans="1:41" ht="23.25" customHeight="1">
      <c r="A238" s="200"/>
      <c r="B238" s="197"/>
      <c r="C238" s="197" t="s">
        <v>1916</v>
      </c>
      <c r="D238" s="198"/>
      <c r="E238" s="198"/>
      <c r="F238" s="198"/>
      <c r="G238" s="198"/>
      <c r="H238" s="198"/>
      <c r="I238" s="198"/>
      <c r="J238" s="679" t="s">
        <v>92</v>
      </c>
      <c r="K238" s="680"/>
      <c r="L238" s="680"/>
      <c r="M238" s="680"/>
      <c r="N238" s="681"/>
      <c r="O238" s="718" t="s">
        <v>99</v>
      </c>
      <c r="P238" s="706"/>
      <c r="Q238" s="706"/>
      <c r="R238" s="706"/>
      <c r="S238" s="706"/>
      <c r="T238" s="235"/>
      <c r="U238" s="235"/>
      <c r="V238" s="235"/>
      <c r="W238" s="235"/>
      <c r="X238" s="235"/>
      <c r="Y238" s="776" t="s">
        <v>93</v>
      </c>
      <c r="Z238" s="777"/>
      <c r="AA238" s="777"/>
      <c r="AB238" s="777"/>
      <c r="AC238" s="778"/>
      <c r="AD238" s="779">
        <v>0.8</v>
      </c>
      <c r="AE238" s="780"/>
      <c r="AF238" s="781"/>
      <c r="AG238" s="200"/>
      <c r="AH238" s="201"/>
      <c r="AI238" s="201"/>
      <c r="AJ238" s="201"/>
      <c r="AK238" s="201"/>
      <c r="AL238" s="201"/>
      <c r="AM238" s="201"/>
      <c r="AN238" s="202"/>
      <c r="AO238" s="333">
        <v>1155</v>
      </c>
    </row>
    <row r="239" spans="1:41" ht="12" customHeight="1">
      <c r="A239" s="200"/>
      <c r="B239" s="197" t="s">
        <v>719</v>
      </c>
      <c r="C239" s="197" t="s">
        <v>720</v>
      </c>
      <c r="D239" s="198"/>
      <c r="E239" s="198"/>
      <c r="F239" s="198"/>
      <c r="G239" s="198"/>
      <c r="H239" s="198"/>
      <c r="I239" s="198"/>
      <c r="J239" s="696" t="s">
        <v>815</v>
      </c>
      <c r="K239" s="697"/>
      <c r="L239" s="697"/>
      <c r="M239" s="697"/>
      <c r="N239" s="697"/>
      <c r="O239" s="210" t="s">
        <v>852</v>
      </c>
      <c r="P239" s="211"/>
      <c r="Q239" s="211"/>
      <c r="R239" s="211"/>
      <c r="S239" s="211"/>
      <c r="T239" s="211"/>
      <c r="U239" s="211"/>
      <c r="V239" s="211"/>
      <c r="W239" s="211"/>
      <c r="X239" s="211"/>
      <c r="Y239" s="314"/>
      <c r="Z239" s="314"/>
      <c r="AA239" s="314"/>
      <c r="AB239" s="314"/>
      <c r="AC239" s="315"/>
      <c r="AD239" s="779">
        <v>0.8</v>
      </c>
      <c r="AE239" s="780"/>
      <c r="AF239" s="781"/>
      <c r="AG239" s="717" t="s">
        <v>853</v>
      </c>
      <c r="AH239" s="709"/>
      <c r="AI239" s="709"/>
      <c r="AJ239" s="709"/>
      <c r="AK239" s="709"/>
      <c r="AL239" s="709"/>
      <c r="AM239" s="709"/>
      <c r="AN239" s="718"/>
      <c r="AO239" s="333">
        <v>1080</v>
      </c>
    </row>
    <row r="240" spans="1:41" ht="12" customHeight="1">
      <c r="A240" s="200"/>
      <c r="B240" s="197"/>
      <c r="C240" s="197" t="s">
        <v>59</v>
      </c>
      <c r="D240" s="198"/>
      <c r="E240" s="198"/>
      <c r="F240" s="198"/>
      <c r="G240" s="198"/>
      <c r="H240" s="198"/>
      <c r="I240" s="198"/>
      <c r="J240" s="699"/>
      <c r="K240" s="677"/>
      <c r="L240" s="677"/>
      <c r="M240" s="677"/>
      <c r="N240" s="677"/>
      <c r="O240" s="210" t="s">
        <v>57</v>
      </c>
      <c r="P240" s="211"/>
      <c r="Q240" s="211"/>
      <c r="R240" s="211"/>
      <c r="S240" s="211"/>
      <c r="T240" s="211"/>
      <c r="U240" s="211"/>
      <c r="V240" s="211"/>
      <c r="W240" s="211"/>
      <c r="X240" s="211"/>
      <c r="Y240" s="314"/>
      <c r="Z240" s="314"/>
      <c r="AA240" s="314"/>
      <c r="AB240" s="314"/>
      <c r="AC240" s="315"/>
      <c r="AD240" s="779">
        <v>0.7</v>
      </c>
      <c r="AE240" s="780"/>
      <c r="AF240" s="781"/>
      <c r="AG240" s="717" t="s">
        <v>61</v>
      </c>
      <c r="AH240" s="709"/>
      <c r="AI240" s="709"/>
      <c r="AJ240" s="709"/>
      <c r="AK240" s="709"/>
      <c r="AL240" s="709"/>
      <c r="AM240" s="709"/>
      <c r="AN240" s="718"/>
      <c r="AO240" s="333">
        <v>1165</v>
      </c>
    </row>
    <row r="241" spans="1:41" ht="12" customHeight="1">
      <c r="A241" s="200"/>
      <c r="B241" s="197"/>
      <c r="C241" s="197" t="s">
        <v>60</v>
      </c>
      <c r="D241" s="198"/>
      <c r="E241" s="198"/>
      <c r="F241" s="198"/>
      <c r="G241" s="198"/>
      <c r="H241" s="198"/>
      <c r="I241" s="198"/>
      <c r="J241" s="703"/>
      <c r="K241" s="704"/>
      <c r="L241" s="704"/>
      <c r="M241" s="704"/>
      <c r="N241" s="704"/>
      <c r="O241" s="210" t="s">
        <v>58</v>
      </c>
      <c r="P241" s="211"/>
      <c r="Q241" s="211"/>
      <c r="R241" s="211"/>
      <c r="S241" s="211"/>
      <c r="T241" s="211"/>
      <c r="U241" s="211"/>
      <c r="V241" s="211"/>
      <c r="W241" s="211"/>
      <c r="X241" s="211"/>
      <c r="Y241" s="314"/>
      <c r="Z241" s="314"/>
      <c r="AA241" s="314"/>
      <c r="AB241" s="314"/>
      <c r="AC241" s="315"/>
      <c r="AD241" s="779">
        <v>1</v>
      </c>
      <c r="AE241" s="780"/>
      <c r="AF241" s="781"/>
      <c r="AG241" s="717" t="s">
        <v>62</v>
      </c>
      <c r="AH241" s="709"/>
      <c r="AI241" s="709"/>
      <c r="AJ241" s="709"/>
      <c r="AK241" s="709"/>
      <c r="AL241" s="709"/>
      <c r="AM241" s="709"/>
      <c r="AN241" s="718"/>
      <c r="AO241" s="333">
        <v>850</v>
      </c>
    </row>
    <row r="242" spans="1:41" ht="12" customHeight="1">
      <c r="A242" s="200"/>
      <c r="B242" s="197" t="s">
        <v>1717</v>
      </c>
      <c r="C242" s="197" t="s">
        <v>1718</v>
      </c>
      <c r="D242" s="198"/>
      <c r="E242" s="198"/>
      <c r="F242" s="198"/>
      <c r="G242" s="198"/>
      <c r="H242" s="198"/>
      <c r="I242" s="198"/>
      <c r="J242" s="210" t="s">
        <v>1719</v>
      </c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314"/>
      <c r="Z242" s="314"/>
      <c r="AA242" s="314"/>
      <c r="AB242" s="314"/>
      <c r="AC242" s="315"/>
      <c r="AD242" s="779"/>
      <c r="AE242" s="780"/>
      <c r="AF242" s="781"/>
      <c r="AG242" s="717"/>
      <c r="AH242" s="709"/>
      <c r="AI242" s="709"/>
      <c r="AJ242" s="709"/>
      <c r="AK242" s="709"/>
      <c r="AL242" s="709"/>
      <c r="AM242" s="709"/>
      <c r="AN242" s="718"/>
      <c r="AO242" s="333">
        <v>2500</v>
      </c>
    </row>
    <row r="243" spans="1:41" s="289" customFormat="1" ht="15" customHeight="1">
      <c r="A243" s="372"/>
      <c r="B243" s="195" t="s">
        <v>1936</v>
      </c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288"/>
    </row>
    <row r="244" spans="1:41" ht="11.25" customHeight="1">
      <c r="A244" s="359"/>
      <c r="B244" s="655" t="s">
        <v>1596</v>
      </c>
      <c r="C244" s="711" t="s">
        <v>1598</v>
      </c>
      <c r="D244" s="712"/>
      <c r="E244" s="712"/>
      <c r="F244" s="712"/>
      <c r="G244" s="712"/>
      <c r="H244" s="712"/>
      <c r="I244" s="712"/>
      <c r="J244" s="293"/>
      <c r="K244" s="293"/>
      <c r="L244" s="293"/>
      <c r="M244" s="293"/>
      <c r="N244" s="293"/>
      <c r="O244" s="293"/>
      <c r="P244" s="293"/>
      <c r="Q244" s="293"/>
      <c r="R244" s="293"/>
      <c r="S244" s="293"/>
      <c r="T244" s="293"/>
      <c r="U244" s="293"/>
      <c r="V244" s="293"/>
      <c r="W244" s="293"/>
      <c r="X244" s="293"/>
      <c r="Y244" s="293"/>
      <c r="Z244" s="293"/>
      <c r="AA244" s="293"/>
      <c r="AB244" s="293"/>
      <c r="AC244" s="293"/>
      <c r="AD244" s="293"/>
      <c r="AE244" s="293"/>
      <c r="AF244" s="293"/>
      <c r="AG244" s="293"/>
      <c r="AH244" s="293"/>
      <c r="AI244" s="293"/>
      <c r="AJ244" s="293"/>
      <c r="AK244" s="293"/>
      <c r="AL244" s="293"/>
      <c r="AM244" s="293"/>
      <c r="AN244" s="344"/>
      <c r="AO244" s="664" t="s">
        <v>1578</v>
      </c>
    </row>
    <row r="245" spans="1:41" ht="11.25" customHeight="1">
      <c r="A245" s="360"/>
      <c r="B245" s="657"/>
      <c r="C245" s="714"/>
      <c r="D245" s="700"/>
      <c r="E245" s="700"/>
      <c r="F245" s="700"/>
      <c r="G245" s="700"/>
      <c r="H245" s="700"/>
      <c r="I245" s="700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  <c r="AA245" s="295"/>
      <c r="AB245" s="295"/>
      <c r="AC245" s="295"/>
      <c r="AD245" s="295"/>
      <c r="AE245" s="295"/>
      <c r="AF245" s="295"/>
      <c r="AG245" s="295"/>
      <c r="AH245" s="295"/>
      <c r="AI245" s="295"/>
      <c r="AJ245" s="295"/>
      <c r="AK245" s="295"/>
      <c r="AL245" s="295"/>
      <c r="AM245" s="295"/>
      <c r="AN245" s="382"/>
      <c r="AO245" s="665"/>
    </row>
    <row r="246" spans="1:41" s="296" customFormat="1" ht="12" customHeight="1">
      <c r="A246" s="364"/>
      <c r="B246" s="260"/>
      <c r="C246" s="197" t="s">
        <v>1937</v>
      </c>
      <c r="D246" s="211"/>
      <c r="E246" s="211"/>
      <c r="F246" s="211"/>
      <c r="G246" s="211"/>
      <c r="H246" s="302"/>
      <c r="I246" s="263"/>
      <c r="J246" s="263"/>
      <c r="K246" s="263"/>
      <c r="L246" s="263"/>
      <c r="M246" s="263"/>
      <c r="N246" s="263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302"/>
      <c r="AA246" s="284"/>
      <c r="AB246" s="284"/>
      <c r="AC246" s="284"/>
      <c r="AD246" s="284"/>
      <c r="AE246" s="284"/>
      <c r="AF246" s="284"/>
      <c r="AG246" s="284"/>
      <c r="AH246" s="284"/>
      <c r="AI246" s="284"/>
      <c r="AJ246" s="284"/>
      <c r="AK246" s="284"/>
      <c r="AL246" s="284"/>
      <c r="AM246" s="284"/>
      <c r="AN246" s="317"/>
      <c r="AO246" s="333">
        <v>5420</v>
      </c>
    </row>
    <row r="247" spans="1:41" s="296" customFormat="1" ht="12" customHeight="1">
      <c r="A247" s="364"/>
      <c r="B247" s="260"/>
      <c r="C247" s="197" t="s">
        <v>1938</v>
      </c>
      <c r="D247" s="211"/>
      <c r="E247" s="211"/>
      <c r="F247" s="211"/>
      <c r="G247" s="211"/>
      <c r="H247" s="302"/>
      <c r="I247" s="263"/>
      <c r="J247" s="263"/>
      <c r="K247" s="263"/>
      <c r="L247" s="263"/>
      <c r="M247" s="263"/>
      <c r="N247" s="263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302"/>
      <c r="AA247" s="284"/>
      <c r="AB247" s="284"/>
      <c r="AC247" s="284"/>
      <c r="AD247" s="284"/>
      <c r="AE247" s="284"/>
      <c r="AF247" s="284"/>
      <c r="AG247" s="284"/>
      <c r="AH247" s="284"/>
      <c r="AI247" s="284"/>
      <c r="AJ247" s="284"/>
      <c r="AK247" s="284"/>
      <c r="AL247" s="284"/>
      <c r="AM247" s="284"/>
      <c r="AN247" s="317"/>
      <c r="AO247" s="333">
        <v>4800</v>
      </c>
    </row>
    <row r="248" spans="1:41" s="296" customFormat="1" ht="12" customHeight="1">
      <c r="A248" s="364"/>
      <c r="B248" s="260"/>
      <c r="C248" s="197" t="s">
        <v>1939</v>
      </c>
      <c r="D248" s="211"/>
      <c r="E248" s="211"/>
      <c r="F248" s="211"/>
      <c r="G248" s="211"/>
      <c r="H248" s="302"/>
      <c r="I248" s="263"/>
      <c r="J248" s="263"/>
      <c r="K248" s="263"/>
      <c r="L248" s="263"/>
      <c r="M248" s="263"/>
      <c r="N248" s="263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302"/>
      <c r="AA248" s="284"/>
      <c r="AB248" s="284"/>
      <c r="AC248" s="284"/>
      <c r="AD248" s="284"/>
      <c r="AE248" s="284"/>
      <c r="AF248" s="284"/>
      <c r="AG248" s="284"/>
      <c r="AH248" s="284"/>
      <c r="AI248" s="284"/>
      <c r="AJ248" s="284"/>
      <c r="AK248" s="284"/>
      <c r="AL248" s="284"/>
      <c r="AM248" s="284"/>
      <c r="AN248" s="317"/>
      <c r="AO248" s="333">
        <v>4810</v>
      </c>
    </row>
    <row r="249" spans="1:41" s="296" customFormat="1" ht="12" customHeight="1">
      <c r="A249" s="364"/>
      <c r="B249" s="260"/>
      <c r="C249" s="197" t="s">
        <v>1940</v>
      </c>
      <c r="D249" s="211"/>
      <c r="E249" s="211"/>
      <c r="F249" s="211"/>
      <c r="G249" s="211"/>
      <c r="H249" s="302"/>
      <c r="I249" s="263"/>
      <c r="J249" s="263"/>
      <c r="K249" s="263"/>
      <c r="L249" s="263"/>
      <c r="M249" s="263"/>
      <c r="N249" s="263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302"/>
      <c r="AA249" s="284"/>
      <c r="AB249" s="284"/>
      <c r="AC249" s="284"/>
      <c r="AD249" s="284"/>
      <c r="AE249" s="284"/>
      <c r="AF249" s="284"/>
      <c r="AG249" s="284"/>
      <c r="AH249" s="284"/>
      <c r="AI249" s="284"/>
      <c r="AJ249" s="284"/>
      <c r="AK249" s="284"/>
      <c r="AL249" s="284"/>
      <c r="AM249" s="284"/>
      <c r="AN249" s="317"/>
      <c r="AO249" s="333">
        <v>4200</v>
      </c>
    </row>
    <row r="250" spans="1:41" s="289" customFormat="1" ht="15" customHeight="1">
      <c r="A250" s="372"/>
      <c r="B250" s="195" t="s">
        <v>1851</v>
      </c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288"/>
    </row>
    <row r="251" spans="1:41" ht="11.25" customHeight="1">
      <c r="A251" s="359"/>
      <c r="B251" s="655" t="s">
        <v>1596</v>
      </c>
      <c r="C251" s="711" t="s">
        <v>1598</v>
      </c>
      <c r="D251" s="712"/>
      <c r="E251" s="712"/>
      <c r="F251" s="712"/>
      <c r="G251" s="712"/>
      <c r="H251" s="712"/>
      <c r="I251" s="712"/>
      <c r="J251" s="293"/>
      <c r="K251" s="293"/>
      <c r="L251" s="293"/>
      <c r="M251" s="293"/>
      <c r="N251" s="293"/>
      <c r="O251" s="293"/>
      <c r="P251" s="293"/>
      <c r="Q251" s="293"/>
      <c r="R251" s="293"/>
      <c r="S251" s="293"/>
      <c r="T251" s="293"/>
      <c r="U251" s="293"/>
      <c r="V251" s="293"/>
      <c r="W251" s="293"/>
      <c r="X251" s="293"/>
      <c r="Y251" s="293"/>
      <c r="Z251" s="293"/>
      <c r="AA251" s="293"/>
      <c r="AB251" s="293"/>
      <c r="AC251" s="293"/>
      <c r="AD251" s="293"/>
      <c r="AE251" s="293"/>
      <c r="AF251" s="293"/>
      <c r="AG251" s="293"/>
      <c r="AH251" s="293"/>
      <c r="AI251" s="293"/>
      <c r="AJ251" s="293"/>
      <c r="AK251" s="293"/>
      <c r="AL251" s="293"/>
      <c r="AM251" s="293"/>
      <c r="AN251" s="344"/>
      <c r="AO251" s="664" t="s">
        <v>1578</v>
      </c>
    </row>
    <row r="252" spans="1:41" ht="11.25" customHeight="1">
      <c r="A252" s="360"/>
      <c r="B252" s="657"/>
      <c r="C252" s="714"/>
      <c r="D252" s="700"/>
      <c r="E252" s="700"/>
      <c r="F252" s="700"/>
      <c r="G252" s="700"/>
      <c r="H252" s="700"/>
      <c r="I252" s="700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  <c r="AA252" s="295"/>
      <c r="AB252" s="295"/>
      <c r="AC252" s="295"/>
      <c r="AD252" s="295"/>
      <c r="AE252" s="295"/>
      <c r="AF252" s="295"/>
      <c r="AG252" s="295"/>
      <c r="AH252" s="295"/>
      <c r="AI252" s="295"/>
      <c r="AJ252" s="295"/>
      <c r="AK252" s="295"/>
      <c r="AL252" s="295"/>
      <c r="AM252" s="295"/>
      <c r="AN252" s="382"/>
      <c r="AO252" s="665"/>
    </row>
    <row r="253" spans="1:41" s="296" customFormat="1" ht="12" customHeight="1">
      <c r="A253" s="364"/>
      <c r="B253" s="260"/>
      <c r="C253" s="210" t="s">
        <v>1852</v>
      </c>
      <c r="D253" s="211"/>
      <c r="E253" s="211"/>
      <c r="F253" s="211"/>
      <c r="G253" s="211"/>
      <c r="H253" s="302"/>
      <c r="I253" s="263"/>
      <c r="J253" s="263"/>
      <c r="K253" s="263"/>
      <c r="L253" s="263"/>
      <c r="M253" s="263"/>
      <c r="N253" s="263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302"/>
      <c r="AA253" s="284"/>
      <c r="AB253" s="284"/>
      <c r="AC253" s="284"/>
      <c r="AD253" s="284"/>
      <c r="AE253" s="284"/>
      <c r="AF253" s="284"/>
      <c r="AG253" s="284"/>
      <c r="AH253" s="284"/>
      <c r="AI253" s="284"/>
      <c r="AJ253" s="284"/>
      <c r="AK253" s="284"/>
      <c r="AL253" s="284"/>
      <c r="AM253" s="284"/>
      <c r="AN253" s="317"/>
      <c r="AO253" s="333">
        <v>2500</v>
      </c>
    </row>
    <row r="254" spans="1:41" s="296" customFormat="1" ht="12" customHeight="1">
      <c r="A254" s="364"/>
      <c r="B254" s="260"/>
      <c r="C254" s="210" t="s">
        <v>1853</v>
      </c>
      <c r="D254" s="211"/>
      <c r="E254" s="211"/>
      <c r="F254" s="211"/>
      <c r="G254" s="211"/>
      <c r="H254" s="302"/>
      <c r="I254" s="263"/>
      <c r="J254" s="263"/>
      <c r="K254" s="263"/>
      <c r="L254" s="263"/>
      <c r="M254" s="263"/>
      <c r="N254" s="263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302"/>
      <c r="AA254" s="284"/>
      <c r="AB254" s="284"/>
      <c r="AC254" s="284"/>
      <c r="AD254" s="284"/>
      <c r="AE254" s="284"/>
      <c r="AF254" s="284"/>
      <c r="AG254" s="284"/>
      <c r="AH254" s="284"/>
      <c r="AI254" s="284"/>
      <c r="AJ254" s="284"/>
      <c r="AK254" s="284"/>
      <c r="AL254" s="284"/>
      <c r="AM254" s="284"/>
      <c r="AN254" s="317"/>
      <c r="AO254" s="333">
        <v>4100</v>
      </c>
    </row>
    <row r="255" spans="1:41" s="296" customFormat="1" ht="12" customHeight="1">
      <c r="A255" s="364"/>
      <c r="B255" s="260"/>
      <c r="C255" s="210" t="s">
        <v>1854</v>
      </c>
      <c r="D255" s="211"/>
      <c r="E255" s="211"/>
      <c r="F255" s="211"/>
      <c r="G255" s="211"/>
      <c r="H255" s="302"/>
      <c r="I255" s="263"/>
      <c r="J255" s="263"/>
      <c r="K255" s="263"/>
      <c r="L255" s="263"/>
      <c r="M255" s="263"/>
      <c r="N255" s="263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302"/>
      <c r="AA255" s="284"/>
      <c r="AB255" s="284"/>
      <c r="AC255" s="284"/>
      <c r="AD255" s="284"/>
      <c r="AE255" s="284"/>
      <c r="AF255" s="284"/>
      <c r="AG255" s="284"/>
      <c r="AH255" s="284"/>
      <c r="AI255" s="284"/>
      <c r="AJ255" s="284"/>
      <c r="AK255" s="284"/>
      <c r="AL255" s="284"/>
      <c r="AM255" s="284"/>
      <c r="AN255" s="317"/>
      <c r="AO255" s="333">
        <v>4100</v>
      </c>
    </row>
    <row r="256" spans="1:41" s="296" customFormat="1" ht="12" customHeight="1">
      <c r="A256" s="364"/>
      <c r="B256" s="260"/>
      <c r="C256" s="210" t="s">
        <v>1954</v>
      </c>
      <c r="D256" s="211"/>
      <c r="E256" s="211"/>
      <c r="F256" s="211"/>
      <c r="G256" s="211"/>
      <c r="H256" s="302"/>
      <c r="I256" s="263"/>
      <c r="J256" s="263"/>
      <c r="K256" s="263"/>
      <c r="L256" s="263"/>
      <c r="M256" s="263"/>
      <c r="N256" s="263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302"/>
      <c r="AA256" s="284"/>
      <c r="AB256" s="284"/>
      <c r="AC256" s="284"/>
      <c r="AD256" s="284"/>
      <c r="AE256" s="284"/>
      <c r="AF256" s="284"/>
      <c r="AG256" s="284"/>
      <c r="AH256" s="284"/>
      <c r="AI256" s="284"/>
      <c r="AJ256" s="284"/>
      <c r="AK256" s="284"/>
      <c r="AL256" s="284"/>
      <c r="AM256" s="284"/>
      <c r="AN256" s="317"/>
      <c r="AO256" s="333">
        <v>4200</v>
      </c>
    </row>
    <row r="257" spans="1:41" s="289" customFormat="1" ht="15" customHeight="1">
      <c r="A257" s="368"/>
      <c r="B257" s="194" t="s">
        <v>1267</v>
      </c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285"/>
    </row>
    <row r="258" spans="1:41" ht="11.25" customHeight="1">
      <c r="A258" s="376"/>
      <c r="B258" s="650" t="s">
        <v>1596</v>
      </c>
      <c r="C258" s="711" t="s">
        <v>1598</v>
      </c>
      <c r="D258" s="712"/>
      <c r="E258" s="712"/>
      <c r="F258" s="712"/>
      <c r="G258" s="712"/>
      <c r="H258" s="712"/>
      <c r="I258" s="713"/>
      <c r="J258" s="711" t="s">
        <v>1552</v>
      </c>
      <c r="K258" s="712"/>
      <c r="L258" s="712"/>
      <c r="M258" s="712"/>
      <c r="N258" s="713"/>
      <c r="O258" s="711" t="s">
        <v>1577</v>
      </c>
      <c r="P258" s="712"/>
      <c r="Q258" s="712"/>
      <c r="R258" s="712"/>
      <c r="S258" s="712"/>
      <c r="T258" s="712"/>
      <c r="U258" s="712"/>
      <c r="V258" s="712"/>
      <c r="W258" s="712"/>
      <c r="X258" s="712"/>
      <c r="Y258" s="712"/>
      <c r="Z258" s="712"/>
      <c r="AA258" s="712"/>
      <c r="AB258" s="712"/>
      <c r="AC258" s="712"/>
      <c r="AD258" s="712"/>
      <c r="AE258" s="712"/>
      <c r="AF258" s="712"/>
      <c r="AG258" s="712"/>
      <c r="AH258" s="712"/>
      <c r="AI258" s="712"/>
      <c r="AJ258" s="712"/>
      <c r="AK258" s="712"/>
      <c r="AL258" s="712"/>
      <c r="AM258" s="712"/>
      <c r="AN258" s="713"/>
      <c r="AO258" s="713" t="s">
        <v>1578</v>
      </c>
    </row>
    <row r="259" spans="1:41" ht="11.25" customHeight="1">
      <c r="A259" s="241"/>
      <c r="B259" s="651"/>
      <c r="C259" s="740"/>
      <c r="D259" s="741"/>
      <c r="E259" s="741"/>
      <c r="F259" s="741"/>
      <c r="G259" s="741"/>
      <c r="H259" s="741"/>
      <c r="I259" s="742"/>
      <c r="J259" s="714" t="s">
        <v>1303</v>
      </c>
      <c r="K259" s="700"/>
      <c r="L259" s="700"/>
      <c r="M259" s="700"/>
      <c r="N259" s="701"/>
      <c r="O259" s="714"/>
      <c r="P259" s="700"/>
      <c r="Q259" s="700"/>
      <c r="R259" s="700"/>
      <c r="S259" s="700"/>
      <c r="T259" s="700"/>
      <c r="U259" s="700"/>
      <c r="V259" s="700"/>
      <c r="W259" s="700"/>
      <c r="X259" s="700"/>
      <c r="Y259" s="700"/>
      <c r="Z259" s="700"/>
      <c r="AA259" s="700"/>
      <c r="AB259" s="700"/>
      <c r="AC259" s="700"/>
      <c r="AD259" s="700"/>
      <c r="AE259" s="700"/>
      <c r="AF259" s="700"/>
      <c r="AG259" s="700"/>
      <c r="AH259" s="700"/>
      <c r="AI259" s="700"/>
      <c r="AJ259" s="700"/>
      <c r="AK259" s="700"/>
      <c r="AL259" s="700"/>
      <c r="AM259" s="700"/>
      <c r="AN259" s="701"/>
      <c r="AO259" s="701"/>
    </row>
    <row r="260" spans="1:41" s="296" customFormat="1" ht="12" customHeight="1">
      <c r="A260" s="375"/>
      <c r="B260" s="308" t="s">
        <v>1269</v>
      </c>
      <c r="C260" s="218" t="s">
        <v>1268</v>
      </c>
      <c r="D260" s="219"/>
      <c r="E260" s="219"/>
      <c r="F260" s="219"/>
      <c r="G260" s="219"/>
      <c r="H260" s="299"/>
      <c r="I260" s="316"/>
      <c r="J260" s="801">
        <v>6.3</v>
      </c>
      <c r="K260" s="801"/>
      <c r="L260" s="801"/>
      <c r="M260" s="801"/>
      <c r="N260" s="802"/>
      <c r="O260" s="257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302"/>
      <c r="AA260" s="284"/>
      <c r="AB260" s="284"/>
      <c r="AC260" s="284"/>
      <c r="AD260" s="284"/>
      <c r="AE260" s="284"/>
      <c r="AF260" s="284"/>
      <c r="AG260" s="284"/>
      <c r="AH260" s="284"/>
      <c r="AI260" s="284"/>
      <c r="AJ260" s="284"/>
      <c r="AK260" s="284"/>
      <c r="AL260" s="284"/>
      <c r="AM260" s="284"/>
      <c r="AN260" s="317"/>
      <c r="AO260" s="337">
        <v>24</v>
      </c>
    </row>
    <row r="261" spans="1:41" s="296" customFormat="1" ht="12" customHeight="1">
      <c r="A261" s="375"/>
      <c r="B261" s="308" t="s">
        <v>1270</v>
      </c>
      <c r="C261" s="240"/>
      <c r="D261" s="239"/>
      <c r="E261" s="239"/>
      <c r="F261" s="239"/>
      <c r="G261" s="239"/>
      <c r="H261" s="305"/>
      <c r="I261" s="309"/>
      <c r="J261" s="801">
        <v>9</v>
      </c>
      <c r="K261" s="801"/>
      <c r="L261" s="801"/>
      <c r="M261" s="801"/>
      <c r="N261" s="802"/>
      <c r="O261" s="257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302"/>
      <c r="AA261" s="284"/>
      <c r="AB261" s="284"/>
      <c r="AC261" s="284"/>
      <c r="AD261" s="284"/>
      <c r="AE261" s="284"/>
      <c r="AF261" s="284"/>
      <c r="AG261" s="284"/>
      <c r="AH261" s="284"/>
      <c r="AI261" s="284"/>
      <c r="AJ261" s="284"/>
      <c r="AK261" s="284"/>
      <c r="AL261" s="284"/>
      <c r="AM261" s="284"/>
      <c r="AN261" s="317"/>
      <c r="AO261" s="337">
        <v>27</v>
      </c>
    </row>
  </sheetData>
  <sheetProtection/>
  <mergeCells count="809">
    <mergeCell ref="AG199:AN199"/>
    <mergeCell ref="AG179:AN179"/>
    <mergeCell ref="Q155:U155"/>
    <mergeCell ref="V155:Z155"/>
    <mergeCell ref="AA155:AC155"/>
    <mergeCell ref="AD155:AH155"/>
    <mergeCell ref="AD167:AH167"/>
    <mergeCell ref="AD165:AH165"/>
    <mergeCell ref="Q166:U166"/>
    <mergeCell ref="V166:Z166"/>
    <mergeCell ref="AO169:AO170"/>
    <mergeCell ref="AO208:AO210"/>
    <mergeCell ref="AD178:AF178"/>
    <mergeCell ref="AG191:AN191"/>
    <mergeCell ref="AD179:AF179"/>
    <mergeCell ref="AD184:AF184"/>
    <mergeCell ref="AD189:AF189"/>
    <mergeCell ref="AD198:AF198"/>
    <mergeCell ref="AD203:AF203"/>
    <mergeCell ref="AG197:AN197"/>
    <mergeCell ref="B244:B245"/>
    <mergeCell ref="C244:I245"/>
    <mergeCell ref="B169:B170"/>
    <mergeCell ref="C169:I170"/>
    <mergeCell ref="B176:B177"/>
    <mergeCell ref="AC28:AN29"/>
    <mergeCell ref="AC48:AN49"/>
    <mergeCell ref="P37:T37"/>
    <mergeCell ref="P38:T38"/>
    <mergeCell ref="P39:T39"/>
    <mergeCell ref="P40:T40"/>
    <mergeCell ref="U32:W32"/>
    <mergeCell ref="P31:T31"/>
    <mergeCell ref="P34:T34"/>
    <mergeCell ref="P41:T41"/>
    <mergeCell ref="AO17:AO18"/>
    <mergeCell ref="K18:O18"/>
    <mergeCell ref="P18:T18"/>
    <mergeCell ref="U18:W18"/>
    <mergeCell ref="X18:AB18"/>
    <mergeCell ref="AC17:AN18"/>
    <mergeCell ref="P17:T17"/>
    <mergeCell ref="U17:W17"/>
    <mergeCell ref="X17:AB17"/>
    <mergeCell ref="K31:O31"/>
    <mergeCell ref="K30:O30"/>
    <mergeCell ref="K28:O28"/>
    <mergeCell ref="K34:O34"/>
    <mergeCell ref="K33:O33"/>
    <mergeCell ref="B17:B18"/>
    <mergeCell ref="C17:J18"/>
    <mergeCell ref="K17:O17"/>
    <mergeCell ref="K29:O29"/>
    <mergeCell ref="B28:B29"/>
    <mergeCell ref="C28:J29"/>
    <mergeCell ref="K20:O20"/>
    <mergeCell ref="K19:O19"/>
    <mergeCell ref="K21:O21"/>
    <mergeCell ref="K25:O25"/>
    <mergeCell ref="P42:T42"/>
    <mergeCell ref="X44:AB44"/>
    <mergeCell ref="U42:W42"/>
    <mergeCell ref="U43:W43"/>
    <mergeCell ref="P44:T44"/>
    <mergeCell ref="U44:W44"/>
    <mergeCell ref="U45:W45"/>
    <mergeCell ref="X43:AB43"/>
    <mergeCell ref="U41:W41"/>
    <mergeCell ref="X41:AB41"/>
    <mergeCell ref="K45:O45"/>
    <mergeCell ref="K46:O46"/>
    <mergeCell ref="AO48:AO49"/>
    <mergeCell ref="K49:O49"/>
    <mergeCell ref="P49:T49"/>
    <mergeCell ref="U49:W49"/>
    <mergeCell ref="X49:AB49"/>
    <mergeCell ref="P45:T45"/>
    <mergeCell ref="P46:T46"/>
    <mergeCell ref="X45:AB45"/>
    <mergeCell ref="K39:O39"/>
    <mergeCell ref="K40:O40"/>
    <mergeCell ref="K42:O42"/>
    <mergeCell ref="K44:O44"/>
    <mergeCell ref="K43:O43"/>
    <mergeCell ref="Z107:AB107"/>
    <mergeCell ref="B48:B49"/>
    <mergeCell ref="C48:J49"/>
    <mergeCell ref="K48:O48"/>
    <mergeCell ref="Z104:AB104"/>
    <mergeCell ref="M93:Q93"/>
    <mergeCell ref="R93:T93"/>
    <mergeCell ref="U93:Y93"/>
    <mergeCell ref="M94:Q94"/>
    <mergeCell ref="R94:T94"/>
    <mergeCell ref="Q157:U157"/>
    <mergeCell ref="AD166:AH166"/>
    <mergeCell ref="AA161:AC161"/>
    <mergeCell ref="V157:Z157"/>
    <mergeCell ref="AA157:AC157"/>
    <mergeCell ref="AD157:AH157"/>
    <mergeCell ref="V164:Z164"/>
    <mergeCell ref="AA164:AC164"/>
    <mergeCell ref="AD164:AH164"/>
    <mergeCell ref="AA162:AC162"/>
    <mergeCell ref="Z117:AB117"/>
    <mergeCell ref="Z121:AB121"/>
    <mergeCell ref="R122:T122"/>
    <mergeCell ref="U122:Y122"/>
    <mergeCell ref="Z118:AB118"/>
    <mergeCell ref="Z119:AB119"/>
    <mergeCell ref="Z120:AB120"/>
    <mergeCell ref="Z122:AB122"/>
    <mergeCell ref="U127:Y127"/>
    <mergeCell ref="U130:Y130"/>
    <mergeCell ref="U121:Y121"/>
    <mergeCell ref="U117:Y117"/>
    <mergeCell ref="U128:Y128"/>
    <mergeCell ref="M113:Q113"/>
    <mergeCell ref="R113:T113"/>
    <mergeCell ref="U113:Y113"/>
    <mergeCell ref="R114:T114"/>
    <mergeCell ref="U94:Y94"/>
    <mergeCell ref="M95:Q95"/>
    <mergeCell ref="R95:T95"/>
    <mergeCell ref="M101:Q101"/>
    <mergeCell ref="R100:T100"/>
    <mergeCell ref="M99:Q99"/>
    <mergeCell ref="M100:Q100"/>
    <mergeCell ref="R101:T101"/>
    <mergeCell ref="M97:Q97"/>
    <mergeCell ref="M102:Q102"/>
    <mergeCell ref="R102:T102"/>
    <mergeCell ref="M105:Q105"/>
    <mergeCell ref="R105:T105"/>
    <mergeCell ref="M86:Q86"/>
    <mergeCell ref="R88:T88"/>
    <mergeCell ref="U88:Y88"/>
    <mergeCell ref="M89:Q89"/>
    <mergeCell ref="R89:T89"/>
    <mergeCell ref="U89:Y89"/>
    <mergeCell ref="M87:Q87"/>
    <mergeCell ref="U115:Y115"/>
    <mergeCell ref="R120:T120"/>
    <mergeCell ref="U120:Y120"/>
    <mergeCell ref="U105:Y105"/>
    <mergeCell ref="R116:T116"/>
    <mergeCell ref="U116:Y116"/>
    <mergeCell ref="U103:Y103"/>
    <mergeCell ref="R107:T107"/>
    <mergeCell ref="U107:Y107"/>
    <mergeCell ref="M80:Q80"/>
    <mergeCell ref="U82:Y82"/>
    <mergeCell ref="R82:T82"/>
    <mergeCell ref="R80:T80"/>
    <mergeCell ref="M81:Q81"/>
    <mergeCell ref="M82:Q82"/>
    <mergeCell ref="M91:Q91"/>
    <mergeCell ref="Z139:AB139"/>
    <mergeCell ref="Z132:AB133"/>
    <mergeCell ref="Q143:U144"/>
    <mergeCell ref="V143:Z143"/>
    <mergeCell ref="AA143:AC143"/>
    <mergeCell ref="AC132:AN133"/>
    <mergeCell ref="R132:T132"/>
    <mergeCell ref="V144:Z144"/>
    <mergeCell ref="R141:T141"/>
    <mergeCell ref="U141:Y141"/>
    <mergeCell ref="M124:Q124"/>
    <mergeCell ref="M116:Q116"/>
    <mergeCell ref="C124:L125"/>
    <mergeCell ref="AO109:AO110"/>
    <mergeCell ref="R110:T110"/>
    <mergeCell ref="U110:Y110"/>
    <mergeCell ref="M111:Q111"/>
    <mergeCell ref="R111:T111"/>
    <mergeCell ref="U111:Y111"/>
    <mergeCell ref="Z111:AB111"/>
    <mergeCell ref="R91:T91"/>
    <mergeCell ref="B109:B110"/>
    <mergeCell ref="B124:B125"/>
    <mergeCell ref="M117:Q117"/>
    <mergeCell ref="M118:Q118"/>
    <mergeCell ref="M120:Q120"/>
    <mergeCell ref="M112:Q112"/>
    <mergeCell ref="M121:Q121"/>
    <mergeCell ref="M122:Q122"/>
    <mergeCell ref="M125:Q125"/>
    <mergeCell ref="Z89:AB89"/>
    <mergeCell ref="Z99:AB99"/>
    <mergeCell ref="R99:T99"/>
    <mergeCell ref="M88:Q88"/>
    <mergeCell ref="M98:Q98"/>
    <mergeCell ref="Z91:AB91"/>
    <mergeCell ref="U91:Y91"/>
    <mergeCell ref="M92:Q92"/>
    <mergeCell ref="Z92:AB92"/>
    <mergeCell ref="R92:T92"/>
    <mergeCell ref="Z114:AB114"/>
    <mergeCell ref="R109:T109"/>
    <mergeCell ref="U109:Y109"/>
    <mergeCell ref="R112:T112"/>
    <mergeCell ref="U112:Y112"/>
    <mergeCell ref="Z112:AB112"/>
    <mergeCell ref="Z113:AB113"/>
    <mergeCell ref="U114:Y114"/>
    <mergeCell ref="Z87:AB87"/>
    <mergeCell ref="U85:Y85"/>
    <mergeCell ref="R86:T86"/>
    <mergeCell ref="Z86:AB86"/>
    <mergeCell ref="U86:Y86"/>
    <mergeCell ref="X20:AB20"/>
    <mergeCell ref="U78:Y78"/>
    <mergeCell ref="X21:AB21"/>
    <mergeCell ref="U33:W33"/>
    <mergeCell ref="U50:W50"/>
    <mergeCell ref="U48:W48"/>
    <mergeCell ref="X48:AB48"/>
    <mergeCell ref="X29:AB29"/>
    <mergeCell ref="U20:W20"/>
    <mergeCell ref="X42:AB42"/>
    <mergeCell ref="AO78:AO79"/>
    <mergeCell ref="AO176:AO177"/>
    <mergeCell ref="AG210:AN210"/>
    <mergeCell ref="AG178:AN178"/>
    <mergeCell ref="AG177:AN177"/>
    <mergeCell ref="AD161:AH161"/>
    <mergeCell ref="AD177:AF177"/>
    <mergeCell ref="AD163:AH163"/>
    <mergeCell ref="AG185:AN185"/>
    <mergeCell ref="AO132:AO133"/>
    <mergeCell ref="AC124:AN125"/>
    <mergeCell ref="U132:Y132"/>
    <mergeCell ref="Z84:AB84"/>
    <mergeCell ref="U87:Y87"/>
    <mergeCell ref="U90:Y90"/>
    <mergeCell ref="U84:Y84"/>
    <mergeCell ref="Z101:AB101"/>
    <mergeCell ref="Z102:AB102"/>
    <mergeCell ref="Z90:AB90"/>
    <mergeCell ref="Z116:AB116"/>
    <mergeCell ref="Z129:AB129"/>
    <mergeCell ref="Z130:AB130"/>
    <mergeCell ref="Z78:AB79"/>
    <mergeCell ref="U99:Y99"/>
    <mergeCell ref="U79:Y79"/>
    <mergeCell ref="Z115:AB115"/>
    <mergeCell ref="Z80:AB80"/>
    <mergeCell ref="Z81:AB81"/>
    <mergeCell ref="Z82:AB82"/>
    <mergeCell ref="U80:Y80"/>
    <mergeCell ref="X33:AB33"/>
    <mergeCell ref="P50:T50"/>
    <mergeCell ref="P48:T48"/>
    <mergeCell ref="U51:W51"/>
    <mergeCell ref="P51:T51"/>
    <mergeCell ref="U35:W35"/>
    <mergeCell ref="U39:W39"/>
    <mergeCell ref="U40:W40"/>
    <mergeCell ref="U46:W46"/>
    <mergeCell ref="X46:AB46"/>
    <mergeCell ref="V167:Z167"/>
    <mergeCell ref="AA167:AC167"/>
    <mergeCell ref="R79:T79"/>
    <mergeCell ref="X51:AB51"/>
    <mergeCell ref="AA165:AC165"/>
    <mergeCell ref="Q167:U167"/>
    <mergeCell ref="Z126:AB126"/>
    <mergeCell ref="Z127:AB127"/>
    <mergeCell ref="Z128:AB128"/>
    <mergeCell ref="Z105:AB105"/>
    <mergeCell ref="AD148:AH148"/>
    <mergeCell ref="AD156:AH156"/>
    <mergeCell ref="AD152:AH152"/>
    <mergeCell ref="AI152:AN153"/>
    <mergeCell ref="AD153:AH153"/>
    <mergeCell ref="AJ1:AN1"/>
    <mergeCell ref="U81:Y81"/>
    <mergeCell ref="X19:AB19"/>
    <mergeCell ref="U19:W19"/>
    <mergeCell ref="U29:W29"/>
    <mergeCell ref="U34:W34"/>
    <mergeCell ref="X50:AB50"/>
    <mergeCell ref="AC78:AN79"/>
    <mergeCell ref="X39:AB39"/>
    <mergeCell ref="X40:AB40"/>
    <mergeCell ref="AG235:AN235"/>
    <mergeCell ref="K32:O32"/>
    <mergeCell ref="AG212:AN212"/>
    <mergeCell ref="AG214:AN214"/>
    <mergeCell ref="AG219:AN219"/>
    <mergeCell ref="AG213:AN213"/>
    <mergeCell ref="AD176:AF176"/>
    <mergeCell ref="AD219:AF219"/>
    <mergeCell ref="AD210:AF210"/>
    <mergeCell ref="AD191:AF191"/>
    <mergeCell ref="AO258:AO259"/>
    <mergeCell ref="AG242:AN242"/>
    <mergeCell ref="AO251:AO252"/>
    <mergeCell ref="AG239:AN239"/>
    <mergeCell ref="AO244:AO245"/>
    <mergeCell ref="AG240:AN240"/>
    <mergeCell ref="AD239:AF239"/>
    <mergeCell ref="AG176:AN176"/>
    <mergeCell ref="O258:AN259"/>
    <mergeCell ref="T230:X231"/>
    <mergeCell ref="AD235:AF235"/>
    <mergeCell ref="AD242:AF242"/>
    <mergeCell ref="AG186:AN186"/>
    <mergeCell ref="AG192:AN192"/>
    <mergeCell ref="AD214:AF214"/>
    <mergeCell ref="AD220:AF220"/>
    <mergeCell ref="AG229:AN229"/>
    <mergeCell ref="Y199:AC199"/>
    <mergeCell ref="Y210:AC210"/>
    <mergeCell ref="AD185:AF185"/>
    <mergeCell ref="AD208:AF209"/>
    <mergeCell ref="AD192:AF192"/>
    <mergeCell ref="AD186:AF186"/>
    <mergeCell ref="AD199:AF199"/>
    <mergeCell ref="AD188:AF188"/>
    <mergeCell ref="Y191:AC191"/>
    <mergeCell ref="AG218:AN218"/>
    <mergeCell ref="AG223:AN223"/>
    <mergeCell ref="T222:X223"/>
    <mergeCell ref="AG220:AN220"/>
    <mergeCell ref="AG221:AN221"/>
    <mergeCell ref="AD221:AF221"/>
    <mergeCell ref="AD218:AF218"/>
    <mergeCell ref="Y218:AC219"/>
    <mergeCell ref="Y220:AC221"/>
    <mergeCell ref="Y222:AC223"/>
    <mergeCell ref="X28:AB28"/>
    <mergeCell ref="X34:AB34"/>
    <mergeCell ref="P29:T29"/>
    <mergeCell ref="P32:T32"/>
    <mergeCell ref="X30:AB30"/>
    <mergeCell ref="P33:T33"/>
    <mergeCell ref="U31:W31"/>
    <mergeCell ref="P28:T28"/>
    <mergeCell ref="P30:T30"/>
    <mergeCell ref="X31:AB31"/>
    <mergeCell ref="P19:T19"/>
    <mergeCell ref="U30:W30"/>
    <mergeCell ref="R83:T83"/>
    <mergeCell ref="U21:W21"/>
    <mergeCell ref="P22:T22"/>
    <mergeCell ref="P25:T25"/>
    <mergeCell ref="U22:W22"/>
    <mergeCell ref="R78:T78"/>
    <mergeCell ref="P20:T20"/>
    <mergeCell ref="P21:T21"/>
    <mergeCell ref="M85:Q85"/>
    <mergeCell ref="M106:Q106"/>
    <mergeCell ref="R106:T106"/>
    <mergeCell ref="M119:Q119"/>
    <mergeCell ref="R119:T119"/>
    <mergeCell ref="R117:T117"/>
    <mergeCell ref="M115:Q115"/>
    <mergeCell ref="R115:T115"/>
    <mergeCell ref="M107:Q107"/>
    <mergeCell ref="M114:Q114"/>
    <mergeCell ref="AO28:AO29"/>
    <mergeCell ref="U28:W28"/>
    <mergeCell ref="AO124:AO125"/>
    <mergeCell ref="AO53:AO54"/>
    <mergeCell ref="AA53:AN54"/>
    <mergeCell ref="AO97:AO98"/>
    <mergeCell ref="U98:Y98"/>
    <mergeCell ref="U97:Y97"/>
    <mergeCell ref="U92:Y92"/>
    <mergeCell ref="X32:AB32"/>
    <mergeCell ref="Z106:AB106"/>
    <mergeCell ref="AC109:AN110"/>
    <mergeCell ref="U100:Y100"/>
    <mergeCell ref="U101:Y101"/>
    <mergeCell ref="U102:Y102"/>
    <mergeCell ref="U104:Y104"/>
    <mergeCell ref="U106:Y106"/>
    <mergeCell ref="Z109:AB110"/>
    <mergeCell ref="Z100:AB100"/>
    <mergeCell ref="Z103:AB103"/>
    <mergeCell ref="J261:N261"/>
    <mergeCell ref="J258:N258"/>
    <mergeCell ref="J259:N259"/>
    <mergeCell ref="O234:S235"/>
    <mergeCell ref="J260:N260"/>
    <mergeCell ref="O238:S238"/>
    <mergeCell ref="O236:S236"/>
    <mergeCell ref="O237:S237"/>
    <mergeCell ref="AG234:AN234"/>
    <mergeCell ref="AD230:AF230"/>
    <mergeCell ref="AG230:AN230"/>
    <mergeCell ref="AD232:AF232"/>
    <mergeCell ref="AG232:AN232"/>
    <mergeCell ref="AD233:AF233"/>
    <mergeCell ref="AG233:AN233"/>
    <mergeCell ref="AG231:AN231"/>
    <mergeCell ref="Z83:AB83"/>
    <mergeCell ref="M103:Q103"/>
    <mergeCell ref="M104:Q104"/>
    <mergeCell ref="M83:Q83"/>
    <mergeCell ref="R103:T103"/>
    <mergeCell ref="R104:T104"/>
    <mergeCell ref="Z88:AB88"/>
    <mergeCell ref="R85:T85"/>
    <mergeCell ref="Z85:AB85"/>
    <mergeCell ref="U95:Y95"/>
    <mergeCell ref="AG227:AN227"/>
    <mergeCell ref="AD222:AF222"/>
    <mergeCell ref="AD223:AF223"/>
    <mergeCell ref="C109:L110"/>
    <mergeCell ref="M109:Q109"/>
    <mergeCell ref="M110:Q110"/>
    <mergeCell ref="M126:Q126"/>
    <mergeCell ref="U119:Y119"/>
    <mergeCell ref="U126:Y126"/>
    <mergeCell ref="R124:T124"/>
    <mergeCell ref="Y192:AC192"/>
    <mergeCell ref="AD187:AF187"/>
    <mergeCell ref="T211:X214"/>
    <mergeCell ref="T195:X195"/>
    <mergeCell ref="T196:X196"/>
    <mergeCell ref="AD212:AF212"/>
    <mergeCell ref="T210:X210"/>
    <mergeCell ref="T199:X199"/>
    <mergeCell ref="T192:X192"/>
    <mergeCell ref="Y187:AC187"/>
    <mergeCell ref="B53:B54"/>
    <mergeCell ref="C176:I177"/>
    <mergeCell ref="C208:I210"/>
    <mergeCell ref="O185:S185"/>
    <mergeCell ref="O209:S209"/>
    <mergeCell ref="O210:S210"/>
    <mergeCell ref="J53:N54"/>
    <mergeCell ref="O179:S179"/>
    <mergeCell ref="J75:N75"/>
    <mergeCell ref="J76:N76"/>
    <mergeCell ref="T176:X176"/>
    <mergeCell ref="O176:S176"/>
    <mergeCell ref="T185:X185"/>
    <mergeCell ref="T187:X187"/>
    <mergeCell ref="T186:X186"/>
    <mergeCell ref="T200:X200"/>
    <mergeCell ref="O200:S200"/>
    <mergeCell ref="O177:S177"/>
    <mergeCell ref="T177:X177"/>
    <mergeCell ref="T193:X193"/>
    <mergeCell ref="O189:S189"/>
    <mergeCell ref="O190:S190"/>
    <mergeCell ref="T191:X191"/>
    <mergeCell ref="T188:X188"/>
    <mergeCell ref="T190:X190"/>
    <mergeCell ref="T189:X189"/>
    <mergeCell ref="Y186:AC186"/>
    <mergeCell ref="Y179:AC179"/>
    <mergeCell ref="Y183:AC183"/>
    <mergeCell ref="T183:X183"/>
    <mergeCell ref="T179:X179"/>
    <mergeCell ref="T180:X180"/>
    <mergeCell ref="T181:X181"/>
    <mergeCell ref="Y182:AC182"/>
    <mergeCell ref="Y185:AC185"/>
    <mergeCell ref="AG208:AN209"/>
    <mergeCell ref="AD182:AF182"/>
    <mergeCell ref="AG182:AN182"/>
    <mergeCell ref="AG183:AN183"/>
    <mergeCell ref="AG188:AN188"/>
    <mergeCell ref="AG189:AN189"/>
    <mergeCell ref="AG204:AN204"/>
    <mergeCell ref="AD205:AF205"/>
    <mergeCell ref="AG205:AN205"/>
    <mergeCell ref="AG206:AN206"/>
    <mergeCell ref="Y190:AC190"/>
    <mergeCell ref="AG198:AN198"/>
    <mergeCell ref="AG195:AN195"/>
    <mergeCell ref="AD196:AF196"/>
    <mergeCell ref="AG196:AN196"/>
    <mergeCell ref="AD190:AF190"/>
    <mergeCell ref="AG190:AN190"/>
    <mergeCell ref="AD197:AF197"/>
    <mergeCell ref="Y197:AC197"/>
    <mergeCell ref="AD195:AF195"/>
    <mergeCell ref="C258:I259"/>
    <mergeCell ref="B258:B259"/>
    <mergeCell ref="J208:N210"/>
    <mergeCell ref="B251:B252"/>
    <mergeCell ref="C251:I252"/>
    <mergeCell ref="B208:B210"/>
    <mergeCell ref="J218:N227"/>
    <mergeCell ref="J239:N241"/>
    <mergeCell ref="J238:N238"/>
    <mergeCell ref="J234:N236"/>
    <mergeCell ref="B159:B160"/>
    <mergeCell ref="M136:Q136"/>
    <mergeCell ref="B132:B133"/>
    <mergeCell ref="M132:Q132"/>
    <mergeCell ref="M133:Q133"/>
    <mergeCell ref="C132:L133"/>
    <mergeCell ref="M141:Q141"/>
    <mergeCell ref="M140:Q140"/>
    <mergeCell ref="M139:Q139"/>
    <mergeCell ref="M138:Q138"/>
    <mergeCell ref="Z124:AB125"/>
    <mergeCell ref="AD144:AH144"/>
    <mergeCell ref="V145:Z145"/>
    <mergeCell ref="AA145:AC145"/>
    <mergeCell ref="AD145:AH145"/>
    <mergeCell ref="U134:Y134"/>
    <mergeCell ref="Z134:AB134"/>
    <mergeCell ref="U136:Y136"/>
    <mergeCell ref="Z138:AB138"/>
    <mergeCell ref="U124:Y124"/>
    <mergeCell ref="B78:B79"/>
    <mergeCell ref="Q161:U161"/>
    <mergeCell ref="B97:B98"/>
    <mergeCell ref="U125:Y125"/>
    <mergeCell ref="U83:Y83"/>
    <mergeCell ref="R118:T118"/>
    <mergeCell ref="U118:Y118"/>
    <mergeCell ref="R98:T98"/>
    <mergeCell ref="C97:L98"/>
    <mergeCell ref="R97:T97"/>
    <mergeCell ref="M78:Q78"/>
    <mergeCell ref="K50:O50"/>
    <mergeCell ref="C78:L79"/>
    <mergeCell ref="J62:N74"/>
    <mergeCell ref="C53:I54"/>
    <mergeCell ref="J55:N61"/>
    <mergeCell ref="AO159:AO160"/>
    <mergeCell ref="V160:Z160"/>
    <mergeCell ref="AA160:AC160"/>
    <mergeCell ref="AD160:AH160"/>
    <mergeCell ref="AD159:AH159"/>
    <mergeCell ref="V159:Z159"/>
    <mergeCell ref="AA159:AC159"/>
    <mergeCell ref="AI159:AN160"/>
    <mergeCell ref="R90:T90"/>
    <mergeCell ref="P35:T35"/>
    <mergeCell ref="P36:T36"/>
    <mergeCell ref="K41:O41"/>
    <mergeCell ref="P43:T43"/>
    <mergeCell ref="K37:O37"/>
    <mergeCell ref="K35:O35"/>
    <mergeCell ref="K36:O36"/>
    <mergeCell ref="K51:O51"/>
    <mergeCell ref="M79:Q79"/>
    <mergeCell ref="AC97:AN98"/>
    <mergeCell ref="Z93:AB93"/>
    <mergeCell ref="Z94:AB94"/>
    <mergeCell ref="Z97:AB98"/>
    <mergeCell ref="Z95:AB95"/>
    <mergeCell ref="Z141:AB141"/>
    <mergeCell ref="R125:T125"/>
    <mergeCell ref="R126:T126"/>
    <mergeCell ref="R140:T140"/>
    <mergeCell ref="U140:Y140"/>
    <mergeCell ref="Z140:AB140"/>
    <mergeCell ref="R139:T139"/>
    <mergeCell ref="U139:Y139"/>
    <mergeCell ref="R138:T138"/>
    <mergeCell ref="Z135:AB135"/>
    <mergeCell ref="Z136:AB136"/>
    <mergeCell ref="M137:Q137"/>
    <mergeCell ref="R137:T137"/>
    <mergeCell ref="U137:Y137"/>
    <mergeCell ref="Z137:AB137"/>
    <mergeCell ref="R136:T136"/>
    <mergeCell ref="U138:Y138"/>
    <mergeCell ref="U133:Y133"/>
    <mergeCell ref="R130:T130"/>
    <mergeCell ref="M135:Q135"/>
    <mergeCell ref="R135:T135"/>
    <mergeCell ref="U135:Y135"/>
    <mergeCell ref="M129:Q129"/>
    <mergeCell ref="R129:T129"/>
    <mergeCell ref="U129:Y129"/>
    <mergeCell ref="M134:Q134"/>
    <mergeCell ref="R134:T134"/>
    <mergeCell ref="R133:T133"/>
    <mergeCell ref="M130:Q130"/>
    <mergeCell ref="R81:T81"/>
    <mergeCell ref="R121:T121"/>
    <mergeCell ref="M128:Q128"/>
    <mergeCell ref="M84:Q84"/>
    <mergeCell ref="R84:T84"/>
    <mergeCell ref="M127:Q127"/>
    <mergeCell ref="R127:T127"/>
    <mergeCell ref="R128:T128"/>
    <mergeCell ref="M90:Q90"/>
    <mergeCell ref="R87:T87"/>
    <mergeCell ref="X35:AB35"/>
    <mergeCell ref="U37:W37"/>
    <mergeCell ref="U38:W38"/>
    <mergeCell ref="U36:W36"/>
    <mergeCell ref="X36:AB36"/>
    <mergeCell ref="X37:AB37"/>
    <mergeCell ref="X38:AB38"/>
    <mergeCell ref="K38:O38"/>
    <mergeCell ref="X22:AB22"/>
    <mergeCell ref="K24:O24"/>
    <mergeCell ref="P24:T24"/>
    <mergeCell ref="X24:AB24"/>
    <mergeCell ref="K23:O23"/>
    <mergeCell ref="P23:T23"/>
    <mergeCell ref="U23:W23"/>
    <mergeCell ref="X23:AB23"/>
    <mergeCell ref="K22:O22"/>
    <mergeCell ref="U24:W24"/>
    <mergeCell ref="X25:AB25"/>
    <mergeCell ref="K26:O26"/>
    <mergeCell ref="P26:T26"/>
    <mergeCell ref="U26:W26"/>
    <mergeCell ref="X26:AB26"/>
    <mergeCell ref="U25:W25"/>
    <mergeCell ref="V146:Z146"/>
    <mergeCell ref="O180:S180"/>
    <mergeCell ref="O181:S181"/>
    <mergeCell ref="Q163:U163"/>
    <mergeCell ref="C159:P160"/>
    <mergeCell ref="Y180:AC180"/>
    <mergeCell ref="Y181:AC181"/>
    <mergeCell ref="Y178:AC178"/>
    <mergeCell ref="T178:X178"/>
    <mergeCell ref="V163:Z163"/>
    <mergeCell ref="B143:B144"/>
    <mergeCell ref="C143:P144"/>
    <mergeCell ref="Q145:U145"/>
    <mergeCell ref="Q146:U146"/>
    <mergeCell ref="Q147:U147"/>
    <mergeCell ref="V147:Z147"/>
    <mergeCell ref="AA148:AC148"/>
    <mergeCell ref="Q148:U148"/>
    <mergeCell ref="V148:Z148"/>
    <mergeCell ref="AO143:AO144"/>
    <mergeCell ref="AD146:AH146"/>
    <mergeCell ref="AA147:AC147"/>
    <mergeCell ref="AD147:AH147"/>
    <mergeCell ref="AA146:AC146"/>
    <mergeCell ref="AA144:AC144"/>
    <mergeCell ref="AD143:AH143"/>
    <mergeCell ref="AI143:AN144"/>
    <mergeCell ref="J176:N177"/>
    <mergeCell ref="V161:Z161"/>
    <mergeCell ref="O178:S178"/>
    <mergeCell ref="V162:Z162"/>
    <mergeCell ref="Q164:U164"/>
    <mergeCell ref="Q165:U165"/>
    <mergeCell ref="V165:Z165"/>
    <mergeCell ref="Q162:U162"/>
    <mergeCell ref="Y176:AC176"/>
    <mergeCell ref="Y177:AC177"/>
    <mergeCell ref="Q149:U149"/>
    <mergeCell ref="Q150:U150"/>
    <mergeCell ref="C152:P153"/>
    <mergeCell ref="AD183:AF183"/>
    <mergeCell ref="Q156:U156"/>
    <mergeCell ref="AA156:AC156"/>
    <mergeCell ref="J178:N184"/>
    <mergeCell ref="O182:S182"/>
    <mergeCell ref="O183:S183"/>
    <mergeCell ref="O184:S184"/>
    <mergeCell ref="AA166:AC166"/>
    <mergeCell ref="V149:Z149"/>
    <mergeCell ref="AA149:AC149"/>
    <mergeCell ref="AD149:AH149"/>
    <mergeCell ref="V150:Z150"/>
    <mergeCell ref="AA150:AC150"/>
    <mergeCell ref="AD150:AH150"/>
    <mergeCell ref="AD162:AH162"/>
    <mergeCell ref="Y189:AC189"/>
    <mergeCell ref="V156:Z156"/>
    <mergeCell ref="AG184:AN184"/>
    <mergeCell ref="T184:X184"/>
    <mergeCell ref="Y184:AC184"/>
    <mergeCell ref="T182:X182"/>
    <mergeCell ref="AD180:AF180"/>
    <mergeCell ref="AD181:AF181"/>
    <mergeCell ref="AA163:AC163"/>
    <mergeCell ref="Q159:U160"/>
    <mergeCell ref="B152:B153"/>
    <mergeCell ref="Q152:U153"/>
    <mergeCell ref="V153:Z153"/>
    <mergeCell ref="AA153:AC153"/>
    <mergeCell ref="V152:Z152"/>
    <mergeCell ref="AA152:AC152"/>
    <mergeCell ref="J185:N190"/>
    <mergeCell ref="O188:S188"/>
    <mergeCell ref="AO152:AO153"/>
    <mergeCell ref="Q154:U154"/>
    <mergeCell ref="V154:Z154"/>
    <mergeCell ref="AA154:AC154"/>
    <mergeCell ref="AD154:AH154"/>
    <mergeCell ref="O187:S187"/>
    <mergeCell ref="O186:S186"/>
    <mergeCell ref="Y188:AC188"/>
    <mergeCell ref="J191:N198"/>
    <mergeCell ref="O195:S195"/>
    <mergeCell ref="O196:S196"/>
    <mergeCell ref="O197:S197"/>
    <mergeCell ref="O198:S198"/>
    <mergeCell ref="O193:S193"/>
    <mergeCell ref="O191:S191"/>
    <mergeCell ref="O192:S192"/>
    <mergeCell ref="AG201:AN201"/>
    <mergeCell ref="AD202:AF202"/>
    <mergeCell ref="AG202:AN202"/>
    <mergeCell ref="Y203:AC203"/>
    <mergeCell ref="AG203:AN203"/>
    <mergeCell ref="Y202:AC202"/>
    <mergeCell ref="AD241:AF241"/>
    <mergeCell ref="AG241:AN241"/>
    <mergeCell ref="AG217:AN217"/>
    <mergeCell ref="AD225:AF225"/>
    <mergeCell ref="AG225:AN225"/>
    <mergeCell ref="AD226:AF226"/>
    <mergeCell ref="AD217:AF217"/>
    <mergeCell ref="AG228:AN228"/>
    <mergeCell ref="AG222:AN222"/>
    <mergeCell ref="AG237:AN237"/>
    <mergeCell ref="AD240:AF240"/>
    <mergeCell ref="O218:S227"/>
    <mergeCell ref="Y225:AC225"/>
    <mergeCell ref="Y226:AC226"/>
    <mergeCell ref="Y227:AC227"/>
    <mergeCell ref="T218:X219"/>
    <mergeCell ref="T220:X221"/>
    <mergeCell ref="AD231:AF231"/>
    <mergeCell ref="AD234:AF234"/>
    <mergeCell ref="Y228:AC229"/>
    <mergeCell ref="J201:N201"/>
    <mergeCell ref="O201:S201"/>
    <mergeCell ref="T201:X201"/>
    <mergeCell ref="J203:N203"/>
    <mergeCell ref="O203:S203"/>
    <mergeCell ref="T203:X203"/>
    <mergeCell ref="J202:N202"/>
    <mergeCell ref="O202:S202"/>
    <mergeCell ref="T202:X202"/>
    <mergeCell ref="J204:N204"/>
    <mergeCell ref="O204:S204"/>
    <mergeCell ref="T204:X204"/>
    <mergeCell ref="Y204:AC204"/>
    <mergeCell ref="J228:N233"/>
    <mergeCell ref="J211:N217"/>
    <mergeCell ref="O211:S217"/>
    <mergeCell ref="J206:N206"/>
    <mergeCell ref="O206:S206"/>
    <mergeCell ref="O230:S231"/>
    <mergeCell ref="O208:S208"/>
    <mergeCell ref="Y208:AC208"/>
    <mergeCell ref="J205:N205"/>
    <mergeCell ref="O205:S205"/>
    <mergeCell ref="T205:X205"/>
    <mergeCell ref="T206:X206"/>
    <mergeCell ref="T208:X208"/>
    <mergeCell ref="T234:X235"/>
    <mergeCell ref="AD237:AF237"/>
    <mergeCell ref="O228:S229"/>
    <mergeCell ref="Y237:AC237"/>
    <mergeCell ref="AD236:AF236"/>
    <mergeCell ref="AD229:AF229"/>
    <mergeCell ref="Y236:AC236"/>
    <mergeCell ref="Y230:AC231"/>
    <mergeCell ref="Y209:AC209"/>
    <mergeCell ref="AD228:AF228"/>
    <mergeCell ref="AG226:AN226"/>
    <mergeCell ref="AD227:AF227"/>
    <mergeCell ref="AD224:AF224"/>
    <mergeCell ref="AD216:AF216"/>
    <mergeCell ref="AD213:AF213"/>
    <mergeCell ref="AD211:AF211"/>
    <mergeCell ref="AG216:AN216"/>
    <mergeCell ref="AG211:AN211"/>
    <mergeCell ref="AG236:AN236"/>
    <mergeCell ref="Y234:AC235"/>
    <mergeCell ref="J199:N200"/>
    <mergeCell ref="J237:N237"/>
    <mergeCell ref="Y232:AC232"/>
    <mergeCell ref="Y233:AC233"/>
    <mergeCell ref="O232:S233"/>
    <mergeCell ref="Y205:AC205"/>
    <mergeCell ref="T209:X209"/>
    <mergeCell ref="T228:X229"/>
    <mergeCell ref="Y198:AC198"/>
    <mergeCell ref="Y193:AC193"/>
    <mergeCell ref="O194:S194"/>
    <mergeCell ref="T194:X194"/>
    <mergeCell ref="Y194:AC194"/>
    <mergeCell ref="T198:X198"/>
    <mergeCell ref="T197:X197"/>
    <mergeCell ref="Y195:AC195"/>
    <mergeCell ref="Y196:AC196"/>
    <mergeCell ref="Y200:AC200"/>
    <mergeCell ref="AD200:AF200"/>
    <mergeCell ref="AD206:AF206"/>
    <mergeCell ref="AD204:AF204"/>
    <mergeCell ref="Y206:AC206"/>
    <mergeCell ref="Y201:AC201"/>
    <mergeCell ref="AD201:AF201"/>
    <mergeCell ref="AD194:AF194"/>
    <mergeCell ref="O199:S199"/>
    <mergeCell ref="AD193:AF193"/>
    <mergeCell ref="Y238:AC238"/>
    <mergeCell ref="AD238:AF238"/>
    <mergeCell ref="Y211:AC214"/>
    <mergeCell ref="Y216:AC217"/>
    <mergeCell ref="Y215:AC215"/>
    <mergeCell ref="AD215:AF215"/>
    <mergeCell ref="Y224:AC224"/>
  </mergeCells>
  <printOptions horizontalCentered="1"/>
  <pageMargins left="0" right="0" top="0.3937007874015748" bottom="0.3937007874015748" header="0" footer="0.07874015748031496"/>
  <pageSetup horizontalDpi="600" verticalDpi="600" orientation="portrait" paperSize="9" scale="80" r:id="rId2"/>
  <headerFooter alignWithMargins="0">
    <oddFooter>&amp;LООО "РВС-Техно М", г. Москва, Сигнальный пр-д, д. 19,(495) 971-25-38, 542-34-94&amp;R27.01.2010
 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4.375" style="54" customWidth="1"/>
    <col min="2" max="2" width="3.375" style="54" customWidth="1"/>
    <col min="3" max="3" width="7.375" style="54" customWidth="1"/>
    <col min="4" max="4" width="0.875" style="54" customWidth="1"/>
    <col min="5" max="5" width="14.25390625" style="54" customWidth="1"/>
    <col min="6" max="6" width="3.25390625" style="54" customWidth="1"/>
    <col min="7" max="7" width="8.625" style="54" customWidth="1"/>
    <col min="8" max="8" width="0.875" style="54" customWidth="1"/>
    <col min="9" max="9" width="15.00390625" style="54" customWidth="1"/>
    <col min="10" max="10" width="4.00390625" style="54" customWidth="1"/>
    <col min="11" max="11" width="8.625" style="54" customWidth="1"/>
    <col min="12" max="12" width="0.875" style="54" customWidth="1"/>
    <col min="13" max="13" width="14.75390625" style="54" customWidth="1"/>
    <col min="14" max="14" width="3.25390625" style="54" customWidth="1"/>
    <col min="15" max="15" width="9.25390625" style="54" customWidth="1"/>
    <col min="16" max="16" width="0.875" style="54" customWidth="1"/>
    <col min="17" max="16384" width="9.125" style="54" customWidth="1"/>
  </cols>
  <sheetData>
    <row r="1" spans="1:15" s="8" customFormat="1" ht="6.7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N1" s="39"/>
      <c r="O1" s="39"/>
    </row>
    <row r="2" spans="1:15" s="8" customFormat="1" ht="21.75" customHeight="1">
      <c r="A2" s="38"/>
      <c r="B2" s="39"/>
      <c r="C2" s="39"/>
      <c r="D2" s="39"/>
      <c r="E2" s="39"/>
      <c r="G2" s="39"/>
      <c r="H2" s="40" t="s">
        <v>926</v>
      </c>
      <c r="J2" s="39"/>
      <c r="N2" s="39"/>
      <c r="O2" s="39"/>
    </row>
    <row r="3" spans="1:15" s="8" customFormat="1" ht="3" customHeight="1">
      <c r="A3" s="38"/>
      <c r="B3" s="39"/>
      <c r="C3" s="39"/>
      <c r="D3" s="39"/>
      <c r="E3" s="39"/>
      <c r="F3" s="41"/>
      <c r="G3" s="39"/>
      <c r="H3" s="39"/>
      <c r="I3" s="39"/>
      <c r="J3" s="39"/>
      <c r="N3" s="39"/>
      <c r="O3" s="39"/>
    </row>
    <row r="4" spans="1:15" s="8" customFormat="1" ht="17.25" customHeight="1">
      <c r="A4" s="38"/>
      <c r="B4" s="39"/>
      <c r="C4" s="39"/>
      <c r="D4" s="39"/>
      <c r="E4" s="39"/>
      <c r="G4" s="39"/>
      <c r="H4" s="39"/>
      <c r="I4" s="40" t="s">
        <v>928</v>
      </c>
      <c r="N4" s="39"/>
      <c r="O4" s="39"/>
    </row>
    <row r="5" spans="1:15" s="8" customFormat="1" ht="3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N5" s="39"/>
      <c r="O5" s="39"/>
    </row>
    <row r="6" spans="1:15" s="8" customFormat="1" ht="15" customHeight="1">
      <c r="A6" s="38"/>
      <c r="B6" s="39"/>
      <c r="C6" s="39"/>
      <c r="D6" s="39"/>
      <c r="E6" s="39"/>
      <c r="F6" s="39"/>
      <c r="G6" s="39"/>
      <c r="H6" s="42" t="s">
        <v>1732</v>
      </c>
      <c r="I6" s="39"/>
      <c r="J6" s="39"/>
      <c r="N6" s="39"/>
      <c r="O6" s="39"/>
    </row>
    <row r="7" spans="1:15" s="8" customFormat="1" ht="15.75" customHeight="1">
      <c r="A7" s="38"/>
      <c r="B7" s="39"/>
      <c r="C7" s="39"/>
      <c r="D7" s="39"/>
      <c r="E7" s="39"/>
      <c r="F7" s="39"/>
      <c r="G7" s="39"/>
      <c r="H7" s="43" t="s">
        <v>1716</v>
      </c>
      <c r="I7" s="39"/>
      <c r="J7" s="39"/>
      <c r="N7" s="39"/>
      <c r="O7" s="39"/>
    </row>
    <row r="8" spans="1:14" s="8" customFormat="1" ht="13.5" customHeight="1">
      <c r="A8" s="38"/>
      <c r="B8" s="39"/>
      <c r="C8" s="39"/>
      <c r="D8" s="39"/>
      <c r="E8" s="39"/>
      <c r="F8" s="39"/>
      <c r="G8" s="39"/>
      <c r="H8" s="43" t="s">
        <v>875</v>
      </c>
      <c r="I8" s="39"/>
      <c r="J8" s="44"/>
      <c r="K8" s="44"/>
      <c r="M8" s="44"/>
      <c r="N8" s="44"/>
    </row>
    <row r="9" spans="1:15" s="8" customFormat="1" ht="3.75" customHeight="1">
      <c r="A9" s="38"/>
      <c r="B9" s="39"/>
      <c r="C9" s="39"/>
      <c r="D9" s="39"/>
      <c r="E9" s="39"/>
      <c r="F9" s="39"/>
      <c r="G9" s="39"/>
      <c r="I9" s="39"/>
      <c r="N9" s="39"/>
      <c r="O9" s="39"/>
    </row>
    <row r="10" spans="1:15" s="8" customFormat="1" ht="12.75" customHeight="1">
      <c r="A10" s="38"/>
      <c r="B10" s="39"/>
      <c r="C10" s="39"/>
      <c r="D10" s="39"/>
      <c r="E10" s="39"/>
      <c r="F10" s="39"/>
      <c r="G10" s="39"/>
      <c r="H10" s="45" t="s">
        <v>600</v>
      </c>
      <c r="I10" s="39"/>
      <c r="J10" s="39"/>
      <c r="N10" s="39"/>
      <c r="O10" s="39"/>
    </row>
    <row r="11" spans="1:15" s="8" customFormat="1" ht="12.75" customHeight="1">
      <c r="A11" s="38"/>
      <c r="B11" s="39"/>
      <c r="C11" s="39"/>
      <c r="D11" s="39"/>
      <c r="E11" s="39"/>
      <c r="F11" s="39"/>
      <c r="G11" s="39"/>
      <c r="H11" s="45" t="s">
        <v>458</v>
      </c>
      <c r="I11" s="39"/>
      <c r="J11" s="39"/>
      <c r="N11" s="39"/>
      <c r="O11" s="39"/>
    </row>
    <row r="12" spans="2:15" s="8" customFormat="1" ht="15.75" customHeight="1">
      <c r="B12" s="46"/>
      <c r="C12" s="46"/>
      <c r="D12" s="46"/>
      <c r="E12" s="46"/>
      <c r="F12" s="39"/>
      <c r="G12" s="39"/>
      <c r="H12" s="43" t="s">
        <v>450</v>
      </c>
      <c r="I12" s="39"/>
      <c r="J12" s="39"/>
      <c r="N12" s="39"/>
      <c r="O12" s="39"/>
    </row>
    <row r="13" spans="1:15" ht="2.25" customHeight="1">
      <c r="A13" s="47"/>
      <c r="B13" s="48"/>
      <c r="C13" s="49"/>
      <c r="D13" s="50"/>
      <c r="E13" s="49"/>
      <c r="F13" s="51"/>
      <c r="G13" s="52"/>
      <c r="H13" s="53"/>
      <c r="I13" s="52"/>
      <c r="J13" s="52"/>
      <c r="K13" s="52"/>
      <c r="L13" s="52"/>
      <c r="N13" s="52"/>
      <c r="O13" s="5"/>
    </row>
    <row r="14" spans="1:15" ht="15.75" customHeight="1">
      <c r="A14" s="52"/>
      <c r="B14" s="52"/>
      <c r="C14" s="49"/>
      <c r="D14" s="49"/>
      <c r="F14" s="159"/>
      <c r="G14" s="52"/>
      <c r="H14" s="160" t="s">
        <v>1733</v>
      </c>
      <c r="I14" s="52"/>
      <c r="J14" s="52"/>
      <c r="K14" s="56"/>
      <c r="L14" s="161"/>
      <c r="N14" s="52"/>
      <c r="O14" s="52"/>
    </row>
    <row r="15" spans="1:15" ht="15.75" customHeight="1" thickBot="1">
      <c r="A15" s="805"/>
      <c r="B15" s="805"/>
      <c r="C15" s="805"/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</row>
    <row r="16" spans="1:15" ht="26.25" customHeight="1" thickBot="1">
      <c r="A16" s="57" t="s">
        <v>1734</v>
      </c>
      <c r="B16" s="151" t="s">
        <v>1735</v>
      </c>
      <c r="C16" s="58" t="s">
        <v>1736</v>
      </c>
      <c r="D16" s="59"/>
      <c r="E16" s="57" t="s">
        <v>1734</v>
      </c>
      <c r="F16" s="151" t="s">
        <v>1735</v>
      </c>
      <c r="G16" s="58" t="s">
        <v>1736</v>
      </c>
      <c r="H16" s="60"/>
      <c r="I16" s="57" t="s">
        <v>1734</v>
      </c>
      <c r="J16" s="151" t="s">
        <v>1735</v>
      </c>
      <c r="K16" s="58" t="s">
        <v>1736</v>
      </c>
      <c r="L16" s="61"/>
      <c r="M16" s="57" t="s">
        <v>1734</v>
      </c>
      <c r="N16" s="151" t="s">
        <v>1735</v>
      </c>
      <c r="O16" s="58" t="s">
        <v>1736</v>
      </c>
    </row>
    <row r="17" spans="1:15" ht="4.5" customHeight="1">
      <c r="A17" s="62"/>
      <c r="B17" s="63"/>
      <c r="C17" s="64"/>
      <c r="D17" s="65"/>
      <c r="E17" s="62"/>
      <c r="F17" s="63"/>
      <c r="G17" s="64"/>
      <c r="H17" s="66"/>
      <c r="I17" s="62"/>
      <c r="J17" s="63"/>
      <c r="K17" s="64"/>
      <c r="L17" s="67"/>
      <c r="M17" s="62"/>
      <c r="N17" s="63"/>
      <c r="O17" s="64"/>
    </row>
    <row r="18" spans="1:15" ht="12.75">
      <c r="A18" s="68" t="s">
        <v>1737</v>
      </c>
      <c r="B18" s="69"/>
      <c r="C18" s="70"/>
      <c r="D18" s="71"/>
      <c r="E18" s="72"/>
      <c r="F18" s="72"/>
      <c r="G18" s="73"/>
      <c r="H18" s="74"/>
      <c r="I18" s="75" t="s">
        <v>1738</v>
      </c>
      <c r="J18" s="76"/>
      <c r="K18" s="77"/>
      <c r="L18" s="77"/>
      <c r="M18" s="72"/>
      <c r="N18" s="72"/>
      <c r="O18" s="73"/>
    </row>
    <row r="19" spans="1:15" ht="12.75" customHeight="1">
      <c r="A19" s="78" t="s">
        <v>1761</v>
      </c>
      <c r="B19" s="79">
        <v>2.5</v>
      </c>
      <c r="C19" s="347">
        <v>80070</v>
      </c>
      <c r="D19" s="81"/>
      <c r="E19" s="82" t="s">
        <v>1762</v>
      </c>
      <c r="F19" s="79">
        <v>2.5</v>
      </c>
      <c r="G19" s="80">
        <v>107730</v>
      </c>
      <c r="H19" s="74"/>
      <c r="I19" s="82" t="s">
        <v>1763</v>
      </c>
      <c r="J19" s="83">
        <v>3</v>
      </c>
      <c r="K19" s="162">
        <v>183610</v>
      </c>
      <c r="L19" s="53"/>
      <c r="M19" s="84" t="s">
        <v>1764</v>
      </c>
      <c r="N19" s="83">
        <v>3</v>
      </c>
      <c r="O19" s="162">
        <v>411790</v>
      </c>
    </row>
    <row r="20" spans="1:15" ht="12.75" customHeight="1">
      <c r="A20" s="85" t="s">
        <v>1765</v>
      </c>
      <c r="B20" s="86">
        <v>3</v>
      </c>
      <c r="C20" s="348">
        <v>61820</v>
      </c>
      <c r="D20" s="81"/>
      <c r="E20" s="87" t="s">
        <v>1766</v>
      </c>
      <c r="F20" s="86">
        <v>3</v>
      </c>
      <c r="G20" s="163">
        <v>101280</v>
      </c>
      <c r="H20" s="74"/>
      <c r="I20" s="88" t="s">
        <v>1739</v>
      </c>
      <c r="J20" s="89" t="s">
        <v>1740</v>
      </c>
      <c r="K20" s="164">
        <v>174320</v>
      </c>
      <c r="L20" s="90"/>
      <c r="M20" s="91"/>
      <c r="N20" s="92" t="s">
        <v>1740</v>
      </c>
      <c r="O20" s="164">
        <v>407090</v>
      </c>
    </row>
    <row r="21" spans="1:15" ht="12.75" customHeight="1">
      <c r="A21" s="85" t="s">
        <v>1767</v>
      </c>
      <c r="B21" s="89" t="s">
        <v>1740</v>
      </c>
      <c r="C21" s="348">
        <v>61050</v>
      </c>
      <c r="D21" s="53"/>
      <c r="E21" s="93"/>
      <c r="F21" s="92" t="s">
        <v>901</v>
      </c>
      <c r="G21" s="165">
        <v>99650</v>
      </c>
      <c r="H21" s="52"/>
      <c r="I21" s="94" t="s">
        <v>1741</v>
      </c>
      <c r="J21" s="79" t="s">
        <v>1742</v>
      </c>
      <c r="K21" s="95">
        <v>407100</v>
      </c>
      <c r="L21" s="52"/>
      <c r="M21" s="84" t="s">
        <v>1768</v>
      </c>
      <c r="N21" s="83">
        <v>3</v>
      </c>
      <c r="O21" s="162">
        <v>601930</v>
      </c>
    </row>
    <row r="22" spans="1:15" ht="12.75" customHeight="1">
      <c r="A22" s="85" t="s">
        <v>1769</v>
      </c>
      <c r="B22" s="96">
        <v>6</v>
      </c>
      <c r="C22" s="349">
        <v>62830</v>
      </c>
      <c r="D22" s="53"/>
      <c r="E22" s="82" t="s">
        <v>1770</v>
      </c>
      <c r="F22" s="79">
        <v>2.5</v>
      </c>
      <c r="G22" s="80">
        <v>178720</v>
      </c>
      <c r="H22" s="52"/>
      <c r="I22" s="97" t="s">
        <v>1743</v>
      </c>
      <c r="J22" s="79" t="s">
        <v>1742</v>
      </c>
      <c r="K22" s="95">
        <v>248670</v>
      </c>
      <c r="L22" s="53"/>
      <c r="M22" s="91"/>
      <c r="N22" s="92" t="s">
        <v>1740</v>
      </c>
      <c r="O22" s="164">
        <v>593060</v>
      </c>
    </row>
    <row r="23" spans="1:15" ht="12.75" customHeight="1">
      <c r="A23" s="98" t="s">
        <v>1771</v>
      </c>
      <c r="B23" s="99">
        <v>2.5</v>
      </c>
      <c r="C23" s="350">
        <v>98510</v>
      </c>
      <c r="D23" s="53"/>
      <c r="E23" s="100"/>
      <c r="F23" s="86">
        <v>3</v>
      </c>
      <c r="G23" s="163">
        <v>162050</v>
      </c>
      <c r="H23" s="52"/>
      <c r="I23" s="101" t="s">
        <v>1772</v>
      </c>
      <c r="J23" s="83">
        <v>3</v>
      </c>
      <c r="K23" s="162">
        <v>462720</v>
      </c>
      <c r="L23" s="53"/>
      <c r="M23" s="82" t="s">
        <v>1773</v>
      </c>
      <c r="N23" s="86">
        <v>3</v>
      </c>
      <c r="O23" s="162">
        <v>3621790</v>
      </c>
    </row>
    <row r="24" spans="1:15" ht="12.75" customHeight="1">
      <c r="A24" s="87" t="s">
        <v>1819</v>
      </c>
      <c r="B24" s="86">
        <v>3</v>
      </c>
      <c r="C24" s="350">
        <v>73600</v>
      </c>
      <c r="D24" s="53"/>
      <c r="E24" s="93"/>
      <c r="F24" s="92" t="s">
        <v>901</v>
      </c>
      <c r="G24" s="165">
        <v>157630</v>
      </c>
      <c r="H24" s="52"/>
      <c r="I24" s="102"/>
      <c r="J24" s="89" t="s">
        <v>1740</v>
      </c>
      <c r="K24" s="164">
        <v>450590</v>
      </c>
      <c r="L24" s="52"/>
      <c r="M24" s="103"/>
      <c r="N24" s="89" t="s">
        <v>1740</v>
      </c>
      <c r="O24" s="164">
        <v>3614910</v>
      </c>
    </row>
    <row r="25" spans="1:15" ht="12.75" customHeight="1">
      <c r="A25" s="103"/>
      <c r="B25" s="89" t="s">
        <v>1740</v>
      </c>
      <c r="C25" s="350">
        <v>70460</v>
      </c>
      <c r="D25" s="53"/>
      <c r="E25" s="20" t="s">
        <v>1820</v>
      </c>
      <c r="F25" s="104">
        <v>2.5</v>
      </c>
      <c r="G25" s="163">
        <v>78120</v>
      </c>
      <c r="H25" s="52"/>
      <c r="I25" s="84" t="s">
        <v>1821</v>
      </c>
      <c r="J25" s="79">
        <v>2.5</v>
      </c>
      <c r="K25" s="162">
        <v>573500</v>
      </c>
      <c r="L25" s="52"/>
      <c r="M25" s="84" t="s">
        <v>1822</v>
      </c>
      <c r="N25" s="83">
        <v>3</v>
      </c>
      <c r="O25" s="162">
        <v>2910000</v>
      </c>
    </row>
    <row r="26" spans="1:15" ht="12.75" customHeight="1">
      <c r="A26" s="103"/>
      <c r="B26" s="86">
        <v>6</v>
      </c>
      <c r="C26" s="350">
        <v>70300</v>
      </c>
      <c r="D26" s="53"/>
      <c r="E26" s="105" t="s">
        <v>1823</v>
      </c>
      <c r="F26" s="83">
        <v>3</v>
      </c>
      <c r="G26" s="80">
        <v>73340</v>
      </c>
      <c r="H26" s="52"/>
      <c r="I26" s="85" t="s">
        <v>1766</v>
      </c>
      <c r="J26" s="86">
        <v>3</v>
      </c>
      <c r="K26" s="166">
        <v>473390</v>
      </c>
      <c r="L26" s="52"/>
      <c r="M26" s="91"/>
      <c r="N26" s="92" t="s">
        <v>1740</v>
      </c>
      <c r="O26" s="164">
        <v>2824480</v>
      </c>
    </row>
    <row r="27" spans="1:12" ht="12.75" customHeight="1">
      <c r="A27" s="98" t="s">
        <v>1824</v>
      </c>
      <c r="B27" s="79">
        <v>2.5</v>
      </c>
      <c r="C27" s="347">
        <v>85830</v>
      </c>
      <c r="D27" s="53"/>
      <c r="E27" s="106" t="s">
        <v>1766</v>
      </c>
      <c r="F27" s="92" t="s">
        <v>1740</v>
      </c>
      <c r="G27" s="165">
        <v>69400</v>
      </c>
      <c r="H27" s="52"/>
      <c r="I27" s="91"/>
      <c r="J27" s="92" t="s">
        <v>1740</v>
      </c>
      <c r="K27" s="164">
        <v>384670</v>
      </c>
      <c r="L27" s="52"/>
    </row>
    <row r="28" spans="1:12" ht="12.75" customHeight="1">
      <c r="A28" s="85" t="s">
        <v>1825</v>
      </c>
      <c r="B28" s="86">
        <v>3</v>
      </c>
      <c r="C28" s="348">
        <v>65440</v>
      </c>
      <c r="D28" s="53"/>
      <c r="H28" s="52"/>
      <c r="I28" s="84" t="s">
        <v>1826</v>
      </c>
      <c r="J28" s="86">
        <v>3</v>
      </c>
      <c r="K28" s="162">
        <v>381210</v>
      </c>
      <c r="L28" s="52"/>
    </row>
    <row r="29" spans="1:15" ht="12.75" customHeight="1">
      <c r="A29" s="87" t="s">
        <v>1827</v>
      </c>
      <c r="B29" s="89" t="s">
        <v>1740</v>
      </c>
      <c r="C29" s="348">
        <v>63060</v>
      </c>
      <c r="D29" s="53"/>
      <c r="E29" s="107" t="s">
        <v>1744</v>
      </c>
      <c r="F29" s="69"/>
      <c r="G29" s="108"/>
      <c r="H29" s="52"/>
      <c r="I29" s="100"/>
      <c r="J29" s="92" t="s">
        <v>1740</v>
      </c>
      <c r="K29" s="164">
        <v>376870</v>
      </c>
      <c r="L29" s="52"/>
      <c r="M29" s="109" t="s">
        <v>1745</v>
      </c>
      <c r="N29" s="110"/>
      <c r="O29" s="95"/>
    </row>
    <row r="30" spans="1:15" ht="12.75" customHeight="1">
      <c r="A30" s="87"/>
      <c r="B30" s="96">
        <v>6</v>
      </c>
      <c r="C30" s="349">
        <v>65230</v>
      </c>
      <c r="D30" s="53"/>
      <c r="E30" s="84" t="s">
        <v>1828</v>
      </c>
      <c r="F30" s="83">
        <v>3</v>
      </c>
      <c r="G30" s="163">
        <v>120350</v>
      </c>
      <c r="H30" s="52"/>
      <c r="I30" s="101" t="s">
        <v>1829</v>
      </c>
      <c r="J30" s="79">
        <v>2.5</v>
      </c>
      <c r="K30" s="162">
        <v>365620</v>
      </c>
      <c r="L30" s="52"/>
      <c r="M30" s="111" t="s">
        <v>1746</v>
      </c>
      <c r="N30" s="112"/>
      <c r="O30" s="113"/>
    </row>
    <row r="31" spans="1:15" ht="12.75" customHeight="1">
      <c r="A31" s="78" t="s">
        <v>1830</v>
      </c>
      <c r="B31" s="99">
        <v>2.5</v>
      </c>
      <c r="C31" s="350">
        <v>84260</v>
      </c>
      <c r="D31" s="53"/>
      <c r="E31" s="91"/>
      <c r="F31" s="92" t="s">
        <v>1740</v>
      </c>
      <c r="G31" s="163">
        <v>119210</v>
      </c>
      <c r="H31" s="52"/>
      <c r="I31" s="114"/>
      <c r="J31" s="86">
        <v>3</v>
      </c>
      <c r="K31" s="166">
        <v>351340</v>
      </c>
      <c r="L31" s="52"/>
      <c r="M31" s="20" t="s">
        <v>1831</v>
      </c>
      <c r="N31" s="115" t="s">
        <v>1747</v>
      </c>
      <c r="O31" s="167">
        <v>1058480</v>
      </c>
    </row>
    <row r="32" spans="1:15" ht="12.75" customHeight="1">
      <c r="A32" s="103"/>
      <c r="B32" s="86">
        <v>3</v>
      </c>
      <c r="C32" s="350">
        <v>66270</v>
      </c>
      <c r="D32" s="53"/>
      <c r="E32" s="82" t="s">
        <v>1832</v>
      </c>
      <c r="F32" s="92" t="s">
        <v>1740</v>
      </c>
      <c r="G32" s="168">
        <v>122070</v>
      </c>
      <c r="H32" s="52"/>
      <c r="I32" s="116"/>
      <c r="J32" s="92" t="s">
        <v>1740</v>
      </c>
      <c r="K32" s="164">
        <v>333680</v>
      </c>
      <c r="L32" s="52"/>
      <c r="M32" s="82" t="s">
        <v>1833</v>
      </c>
      <c r="N32" s="89" t="s">
        <v>1747</v>
      </c>
      <c r="O32" s="167">
        <v>3011050</v>
      </c>
    </row>
    <row r="33" spans="1:15" ht="12.75" customHeight="1">
      <c r="A33" s="103"/>
      <c r="B33" s="89" t="s">
        <v>1740</v>
      </c>
      <c r="C33" s="350">
        <v>64080</v>
      </c>
      <c r="D33" s="53"/>
      <c r="E33" s="84" t="s">
        <v>1834</v>
      </c>
      <c r="F33" s="117">
        <v>2.5</v>
      </c>
      <c r="G33" s="163">
        <v>114140</v>
      </c>
      <c r="H33" s="52"/>
      <c r="I33" s="84" t="s">
        <v>1835</v>
      </c>
      <c r="J33" s="79">
        <v>2.5</v>
      </c>
      <c r="K33" s="162">
        <v>416370</v>
      </c>
      <c r="L33" s="52"/>
      <c r="M33" s="20" t="s">
        <v>1836</v>
      </c>
      <c r="N33" s="115" t="s">
        <v>1747</v>
      </c>
      <c r="O33" s="167">
        <v>5084280</v>
      </c>
    </row>
    <row r="34" spans="1:12" ht="12.75" customHeight="1">
      <c r="A34" s="93"/>
      <c r="B34" s="96">
        <v>6</v>
      </c>
      <c r="C34" s="349">
        <v>64840</v>
      </c>
      <c r="D34" s="53"/>
      <c r="E34" s="103"/>
      <c r="F34" s="86">
        <v>3</v>
      </c>
      <c r="G34" s="163">
        <v>98730</v>
      </c>
      <c r="H34" s="52"/>
      <c r="I34" s="85" t="s">
        <v>1766</v>
      </c>
      <c r="J34" s="86">
        <v>3</v>
      </c>
      <c r="K34" s="166">
        <v>289660</v>
      </c>
      <c r="L34" s="52"/>
    </row>
    <row r="35" spans="1:12" ht="12.75" customHeight="1">
      <c r="A35" s="85" t="s">
        <v>1837</v>
      </c>
      <c r="B35" s="79">
        <v>2.5</v>
      </c>
      <c r="C35" s="347">
        <v>93390</v>
      </c>
      <c r="D35" s="53"/>
      <c r="E35" s="93"/>
      <c r="F35" s="92" t="s">
        <v>1740</v>
      </c>
      <c r="G35" s="165">
        <v>97520</v>
      </c>
      <c r="H35" s="52"/>
      <c r="I35" s="91"/>
      <c r="J35" s="92" t="s">
        <v>1740</v>
      </c>
      <c r="K35" s="164">
        <v>274960</v>
      </c>
      <c r="L35" s="52"/>
    </row>
    <row r="36" spans="1:15" ht="12.75" customHeight="1">
      <c r="A36" s="100"/>
      <c r="B36" s="86">
        <v>3</v>
      </c>
      <c r="C36" s="348">
        <v>70830</v>
      </c>
      <c r="D36" s="53"/>
      <c r="H36" s="52"/>
      <c r="I36" s="84" t="s">
        <v>1838</v>
      </c>
      <c r="J36" s="79">
        <v>2.5</v>
      </c>
      <c r="K36" s="162">
        <v>568590</v>
      </c>
      <c r="L36" s="52"/>
      <c r="M36" s="118" t="s">
        <v>1748</v>
      </c>
      <c r="N36" s="110"/>
      <c r="O36" s="95"/>
    </row>
    <row r="37" spans="1:15" ht="12.75" customHeight="1">
      <c r="A37" s="87"/>
      <c r="B37" s="89" t="s">
        <v>1740</v>
      </c>
      <c r="C37" s="348">
        <v>67730</v>
      </c>
      <c r="D37" s="53"/>
      <c r="E37" s="119" t="s">
        <v>1749</v>
      </c>
      <c r="F37" s="120"/>
      <c r="G37" s="95"/>
      <c r="H37" s="52"/>
      <c r="I37" s="100"/>
      <c r="J37" s="86">
        <v>3</v>
      </c>
      <c r="K37" s="166">
        <v>537870</v>
      </c>
      <c r="L37" s="53"/>
      <c r="M37" s="20" t="s">
        <v>1839</v>
      </c>
      <c r="N37" s="115" t="s">
        <v>445</v>
      </c>
      <c r="O37" s="167">
        <v>398720</v>
      </c>
    </row>
    <row r="38" spans="1:15" ht="12.75" customHeight="1">
      <c r="A38" s="93"/>
      <c r="B38" s="96">
        <v>6</v>
      </c>
      <c r="C38" s="349">
        <v>68130</v>
      </c>
      <c r="D38" s="53"/>
      <c r="E38" s="84" t="s">
        <v>1847</v>
      </c>
      <c r="F38" s="83">
        <v>3</v>
      </c>
      <c r="G38" s="80">
        <v>99240</v>
      </c>
      <c r="H38" s="52"/>
      <c r="I38" s="91"/>
      <c r="J38" s="92" t="s">
        <v>1740</v>
      </c>
      <c r="K38" s="164">
        <v>536880</v>
      </c>
      <c r="L38" s="53"/>
      <c r="M38" s="82" t="s">
        <v>1848</v>
      </c>
      <c r="N38" s="86">
        <v>3</v>
      </c>
      <c r="O38" s="162">
        <v>431200</v>
      </c>
    </row>
    <row r="39" spans="1:15" ht="12.75" customHeight="1">
      <c r="A39" s="101" t="s">
        <v>1849</v>
      </c>
      <c r="B39" s="83">
        <v>3</v>
      </c>
      <c r="C39" s="347">
        <v>82010</v>
      </c>
      <c r="D39" s="53"/>
      <c r="E39" s="106" t="s">
        <v>1766</v>
      </c>
      <c r="F39" s="92" t="s">
        <v>1740</v>
      </c>
      <c r="G39" s="163">
        <v>95980</v>
      </c>
      <c r="H39" s="52"/>
      <c r="I39" s="84" t="s">
        <v>1850</v>
      </c>
      <c r="J39" s="86">
        <v>3</v>
      </c>
      <c r="K39" s="162">
        <v>562000</v>
      </c>
      <c r="L39" s="53"/>
      <c r="M39" s="91"/>
      <c r="N39" s="92" t="s">
        <v>1740</v>
      </c>
      <c r="O39" s="164">
        <v>428960</v>
      </c>
    </row>
    <row r="40" spans="1:12" ht="12.75" customHeight="1">
      <c r="A40" s="100"/>
      <c r="B40" s="89" t="s">
        <v>1740</v>
      </c>
      <c r="C40" s="348">
        <v>79010</v>
      </c>
      <c r="D40" s="53"/>
      <c r="E40" s="82" t="s">
        <v>1855</v>
      </c>
      <c r="F40" s="86">
        <v>3</v>
      </c>
      <c r="G40" s="80">
        <v>116360</v>
      </c>
      <c r="H40" s="52"/>
      <c r="I40" s="100"/>
      <c r="J40" s="92" t="s">
        <v>1740</v>
      </c>
      <c r="K40" s="164">
        <v>537770</v>
      </c>
      <c r="L40" s="53"/>
    </row>
    <row r="41" spans="1:12" ht="12.75" customHeight="1">
      <c r="A41" s="93"/>
      <c r="B41" s="96">
        <v>6</v>
      </c>
      <c r="C41" s="349">
        <v>80020</v>
      </c>
      <c r="D41" s="53"/>
      <c r="E41" s="106" t="s">
        <v>1766</v>
      </c>
      <c r="F41" s="89" t="s">
        <v>1740</v>
      </c>
      <c r="G41" s="165">
        <v>113570</v>
      </c>
      <c r="H41" s="52"/>
      <c r="I41" s="84" t="s">
        <v>1856</v>
      </c>
      <c r="J41" s="83">
        <v>3</v>
      </c>
      <c r="K41" s="162">
        <v>372620</v>
      </c>
      <c r="L41" s="53"/>
    </row>
    <row r="42" spans="1:15" ht="12.75" customHeight="1">
      <c r="A42" s="84" t="s">
        <v>1857</v>
      </c>
      <c r="B42" s="79">
        <v>2.5</v>
      </c>
      <c r="C42" s="347">
        <v>86990</v>
      </c>
      <c r="D42" s="53"/>
      <c r="E42" s="84" t="s">
        <v>1858</v>
      </c>
      <c r="F42" s="83">
        <v>3</v>
      </c>
      <c r="G42" s="163">
        <v>100720</v>
      </c>
      <c r="H42" s="52"/>
      <c r="I42" s="91"/>
      <c r="J42" s="96">
        <v>4</v>
      </c>
      <c r="K42" s="164">
        <v>364750</v>
      </c>
      <c r="L42" s="53"/>
      <c r="M42" s="121" t="s">
        <v>1750</v>
      </c>
      <c r="N42" s="122"/>
      <c r="O42" s="123"/>
    </row>
    <row r="43" spans="1:15" ht="12.75" customHeight="1">
      <c r="A43" s="87" t="s">
        <v>1766</v>
      </c>
      <c r="B43" s="86">
        <v>3</v>
      </c>
      <c r="C43" s="348">
        <v>71080</v>
      </c>
      <c r="D43" s="53"/>
      <c r="E43" s="91"/>
      <c r="F43" s="96">
        <v>4</v>
      </c>
      <c r="G43" s="163">
        <v>97270</v>
      </c>
      <c r="H43" s="52"/>
      <c r="I43" s="84" t="s">
        <v>1859</v>
      </c>
      <c r="J43" s="79">
        <v>2.5</v>
      </c>
      <c r="K43" s="162">
        <v>645330</v>
      </c>
      <c r="L43" s="53"/>
      <c r="M43" s="82" t="s">
        <v>1860</v>
      </c>
      <c r="N43" s="79">
        <v>2.5</v>
      </c>
      <c r="O43" s="162">
        <v>573320</v>
      </c>
    </row>
    <row r="44" spans="1:15" ht="12.75" customHeight="1">
      <c r="A44" s="91"/>
      <c r="B44" s="92" t="s">
        <v>1740</v>
      </c>
      <c r="C44" s="349">
        <v>68850</v>
      </c>
      <c r="D44" s="53"/>
      <c r="E44" s="82" t="s">
        <v>1861</v>
      </c>
      <c r="F44" s="124">
        <v>2.5</v>
      </c>
      <c r="G44" s="168">
        <v>125950</v>
      </c>
      <c r="H44" s="52"/>
      <c r="I44" s="114"/>
      <c r="J44" s="86">
        <v>3</v>
      </c>
      <c r="K44" s="166">
        <v>528780</v>
      </c>
      <c r="L44" s="53"/>
      <c r="M44" s="100"/>
      <c r="N44" s="86">
        <v>3</v>
      </c>
      <c r="O44" s="166">
        <v>568380</v>
      </c>
    </row>
    <row r="45" spans="1:15" ht="12.75" customHeight="1">
      <c r="A45" s="84" t="s">
        <v>1862</v>
      </c>
      <c r="B45" s="79">
        <v>2.5</v>
      </c>
      <c r="C45" s="347">
        <v>89830</v>
      </c>
      <c r="D45" s="53"/>
      <c r="E45" s="84" t="s">
        <v>1863</v>
      </c>
      <c r="F45" s="83">
        <v>3</v>
      </c>
      <c r="G45" s="163">
        <v>170460</v>
      </c>
      <c r="H45" s="52"/>
      <c r="I45" s="91"/>
      <c r="J45" s="92" t="s">
        <v>1740</v>
      </c>
      <c r="K45" s="164">
        <v>524200</v>
      </c>
      <c r="L45" s="53"/>
      <c r="M45" s="91"/>
      <c r="N45" s="92" t="s">
        <v>1740</v>
      </c>
      <c r="O45" s="164">
        <v>567230</v>
      </c>
    </row>
    <row r="46" spans="1:12" ht="12.75" customHeight="1">
      <c r="A46" s="100"/>
      <c r="B46" s="86">
        <v>3</v>
      </c>
      <c r="C46" s="348">
        <v>79970</v>
      </c>
      <c r="D46" s="53"/>
      <c r="E46" s="91"/>
      <c r="F46" s="96">
        <v>4</v>
      </c>
      <c r="G46" s="165">
        <v>162810</v>
      </c>
      <c r="H46" s="52"/>
      <c r="I46" s="82" t="s">
        <v>1864</v>
      </c>
      <c r="J46" s="86">
        <v>3</v>
      </c>
      <c r="K46" s="162">
        <v>388530</v>
      </c>
      <c r="L46" s="53"/>
    </row>
    <row r="47" spans="1:12" ht="12.75" customHeight="1">
      <c r="A47" s="91"/>
      <c r="B47" s="92" t="s">
        <v>1740</v>
      </c>
      <c r="C47" s="349">
        <v>78500</v>
      </c>
      <c r="D47" s="53"/>
      <c r="H47" s="52"/>
      <c r="I47" s="103"/>
      <c r="J47" s="89" t="s">
        <v>1740</v>
      </c>
      <c r="K47" s="164">
        <v>386880</v>
      </c>
      <c r="L47" s="53"/>
    </row>
    <row r="48" spans="1:15" ht="12.75" customHeight="1">
      <c r="A48" s="84" t="s">
        <v>1865</v>
      </c>
      <c r="B48" s="79">
        <v>2.5</v>
      </c>
      <c r="C48" s="351">
        <v>83610</v>
      </c>
      <c r="D48" s="53"/>
      <c r="H48" s="52"/>
      <c r="I48" s="84" t="s">
        <v>1866</v>
      </c>
      <c r="J48" s="79">
        <v>2.5</v>
      </c>
      <c r="K48" s="162">
        <v>320000</v>
      </c>
      <c r="L48" s="53"/>
      <c r="M48" s="118" t="s">
        <v>1751</v>
      </c>
      <c r="N48" s="110"/>
      <c r="O48" s="95"/>
    </row>
    <row r="49" spans="1:15" ht="12.75" customHeight="1">
      <c r="A49" s="87" t="s">
        <v>1867</v>
      </c>
      <c r="B49" s="86">
        <v>3</v>
      </c>
      <c r="C49" s="350">
        <v>62240</v>
      </c>
      <c r="D49" s="53"/>
      <c r="E49" s="125" t="s">
        <v>1753</v>
      </c>
      <c r="F49" s="126"/>
      <c r="G49" s="95"/>
      <c r="H49" s="52"/>
      <c r="I49" s="85" t="s">
        <v>1766</v>
      </c>
      <c r="J49" s="86">
        <v>3</v>
      </c>
      <c r="K49" s="166">
        <v>313270</v>
      </c>
      <c r="L49" s="53"/>
      <c r="M49" s="84" t="s">
        <v>1868</v>
      </c>
      <c r="N49" s="83">
        <v>3</v>
      </c>
      <c r="O49" s="162">
        <v>710420</v>
      </c>
    </row>
    <row r="50" spans="1:15" ht="12.75" customHeight="1">
      <c r="A50" s="114"/>
      <c r="B50" s="89" t="s">
        <v>1740</v>
      </c>
      <c r="C50" s="350">
        <v>61260</v>
      </c>
      <c r="D50" s="53"/>
      <c r="E50" s="127" t="s">
        <v>1754</v>
      </c>
      <c r="F50" s="128"/>
      <c r="G50" s="129"/>
      <c r="H50" s="52"/>
      <c r="I50" s="91"/>
      <c r="J50" s="92" t="s">
        <v>1740</v>
      </c>
      <c r="K50" s="164">
        <v>305190</v>
      </c>
      <c r="L50" s="53"/>
      <c r="M50" s="91"/>
      <c r="N50" s="92" t="s">
        <v>1740</v>
      </c>
      <c r="O50" s="164">
        <v>693570</v>
      </c>
    </row>
    <row r="51" spans="1:15" ht="12.75" customHeight="1">
      <c r="A51" s="93"/>
      <c r="B51" s="96">
        <v>6</v>
      </c>
      <c r="C51" s="349">
        <v>62820</v>
      </c>
      <c r="D51" s="53"/>
      <c r="E51" s="20" t="s">
        <v>1869</v>
      </c>
      <c r="F51" s="115" t="s">
        <v>1740</v>
      </c>
      <c r="G51" s="163">
        <v>94910</v>
      </c>
      <c r="H51" s="52"/>
      <c r="I51" s="82" t="s">
        <v>1870</v>
      </c>
      <c r="J51" s="124">
        <v>2.5</v>
      </c>
      <c r="K51" s="162">
        <v>481760</v>
      </c>
      <c r="L51" s="53"/>
      <c r="M51" s="82" t="s">
        <v>1871</v>
      </c>
      <c r="N51" s="86">
        <v>3</v>
      </c>
      <c r="O51" s="166">
        <v>631080</v>
      </c>
    </row>
    <row r="52" spans="1:15" ht="12.75" customHeight="1">
      <c r="A52" s="84" t="s">
        <v>1872</v>
      </c>
      <c r="B52" s="79">
        <v>2.5</v>
      </c>
      <c r="C52" s="347">
        <v>87830</v>
      </c>
      <c r="D52" s="53"/>
      <c r="E52" s="20" t="s">
        <v>1873</v>
      </c>
      <c r="F52" s="115" t="s">
        <v>1740</v>
      </c>
      <c r="G52" s="168">
        <v>97210</v>
      </c>
      <c r="H52" s="52"/>
      <c r="I52" s="103"/>
      <c r="J52" s="89" t="s">
        <v>1747</v>
      </c>
      <c r="K52" s="164">
        <v>455810</v>
      </c>
      <c r="L52" s="53"/>
      <c r="M52" s="91"/>
      <c r="N52" s="92" t="s">
        <v>1740</v>
      </c>
      <c r="O52" s="166">
        <v>621360</v>
      </c>
    </row>
    <row r="53" spans="1:15" ht="12.75" customHeight="1">
      <c r="A53" s="100"/>
      <c r="B53" s="86">
        <v>3</v>
      </c>
      <c r="C53" s="348">
        <v>71770</v>
      </c>
      <c r="D53" s="53"/>
      <c r="E53" s="101" t="s">
        <v>1874</v>
      </c>
      <c r="F53" s="83">
        <v>3</v>
      </c>
      <c r="G53" s="163">
        <v>111320</v>
      </c>
      <c r="H53" s="52"/>
      <c r="I53" s="84" t="s">
        <v>1875</v>
      </c>
      <c r="J53" s="79">
        <v>2.5</v>
      </c>
      <c r="K53" s="162">
        <v>368780</v>
      </c>
      <c r="L53" s="53"/>
      <c r="M53" s="82" t="s">
        <v>1876</v>
      </c>
      <c r="N53" s="86">
        <v>3</v>
      </c>
      <c r="O53" s="162">
        <v>2399450</v>
      </c>
    </row>
    <row r="54" spans="1:15" ht="12.75" customHeight="1">
      <c r="A54" s="91"/>
      <c r="B54" s="92" t="s">
        <v>1740</v>
      </c>
      <c r="C54" s="349">
        <v>71260</v>
      </c>
      <c r="D54" s="53"/>
      <c r="E54" s="130"/>
      <c r="F54" s="92" t="s">
        <v>1740</v>
      </c>
      <c r="G54" s="163">
        <v>106970</v>
      </c>
      <c r="H54" s="52"/>
      <c r="I54" s="85" t="s">
        <v>1766</v>
      </c>
      <c r="J54" s="86">
        <v>3</v>
      </c>
      <c r="K54" s="166">
        <v>315900</v>
      </c>
      <c r="L54" s="53"/>
      <c r="M54" s="91"/>
      <c r="N54" s="92" t="s">
        <v>1740</v>
      </c>
      <c r="O54" s="164">
        <v>2395970</v>
      </c>
    </row>
    <row r="55" spans="1:15" ht="12.75" customHeight="1">
      <c r="A55" s="84" t="s">
        <v>1877</v>
      </c>
      <c r="B55" s="79">
        <v>2.5</v>
      </c>
      <c r="C55" s="352">
        <v>88060</v>
      </c>
      <c r="D55" s="53"/>
      <c r="E55" s="101" t="s">
        <v>1878</v>
      </c>
      <c r="F55" s="83">
        <v>3</v>
      </c>
      <c r="G55" s="80">
        <v>97300</v>
      </c>
      <c r="H55" s="52"/>
      <c r="I55" s="91"/>
      <c r="J55" s="92" t="s">
        <v>1740</v>
      </c>
      <c r="K55" s="164">
        <v>307970</v>
      </c>
      <c r="L55" s="53"/>
      <c r="M55" s="84" t="s">
        <v>1879</v>
      </c>
      <c r="N55" s="83">
        <v>3</v>
      </c>
      <c r="O55" s="166">
        <v>430980</v>
      </c>
    </row>
    <row r="56" spans="1:15" ht="12.75" customHeight="1">
      <c r="A56" s="100"/>
      <c r="B56" s="86">
        <v>3</v>
      </c>
      <c r="C56" s="353">
        <v>71170</v>
      </c>
      <c r="D56" s="53"/>
      <c r="E56" s="91"/>
      <c r="F56" s="92" t="s">
        <v>1740</v>
      </c>
      <c r="G56" s="165">
        <v>96010</v>
      </c>
      <c r="H56" s="52"/>
      <c r="I56" s="82" t="s">
        <v>1880</v>
      </c>
      <c r="J56" s="99">
        <v>2.5</v>
      </c>
      <c r="K56" s="162">
        <v>483330</v>
      </c>
      <c r="L56" s="52"/>
      <c r="M56" s="91"/>
      <c r="N56" s="92" t="s">
        <v>1740</v>
      </c>
      <c r="O56" s="166">
        <v>429810</v>
      </c>
    </row>
    <row r="57" spans="1:15" ht="12.75" customHeight="1">
      <c r="A57" s="91"/>
      <c r="B57" s="92" t="s">
        <v>1740</v>
      </c>
      <c r="C57" s="354">
        <v>69590</v>
      </c>
      <c r="D57" s="53"/>
      <c r="E57" s="101" t="s">
        <v>1881</v>
      </c>
      <c r="F57" s="83">
        <v>3</v>
      </c>
      <c r="G57" s="163">
        <v>72050</v>
      </c>
      <c r="H57" s="52"/>
      <c r="I57" s="85" t="s">
        <v>1766</v>
      </c>
      <c r="J57" s="86">
        <v>3</v>
      </c>
      <c r="K57" s="166">
        <v>396350</v>
      </c>
      <c r="L57" s="52"/>
      <c r="M57" s="82" t="s">
        <v>1882</v>
      </c>
      <c r="N57" s="86">
        <v>3</v>
      </c>
      <c r="O57" s="162">
        <v>448450</v>
      </c>
    </row>
    <row r="58" spans="1:15" ht="12.75" customHeight="1">
      <c r="A58" s="84" t="s">
        <v>1883</v>
      </c>
      <c r="B58" s="86">
        <v>3</v>
      </c>
      <c r="C58" s="350">
        <v>71190</v>
      </c>
      <c r="D58" s="53"/>
      <c r="E58" s="93"/>
      <c r="F58" s="92" t="s">
        <v>1740</v>
      </c>
      <c r="G58" s="163">
        <v>67430</v>
      </c>
      <c r="H58" s="52"/>
      <c r="I58" s="103"/>
      <c r="J58" s="89" t="s">
        <v>1740</v>
      </c>
      <c r="K58" s="164">
        <v>393020</v>
      </c>
      <c r="L58" s="53"/>
      <c r="M58" s="91"/>
      <c r="N58" s="92" t="s">
        <v>1740</v>
      </c>
      <c r="O58" s="164">
        <v>447280</v>
      </c>
    </row>
    <row r="59" spans="1:12" ht="12.75" customHeight="1">
      <c r="A59" s="91"/>
      <c r="B59" s="92" t="s">
        <v>1740</v>
      </c>
      <c r="C59" s="355">
        <v>70070</v>
      </c>
      <c r="D59" s="53"/>
      <c r="E59" s="101" t="s">
        <v>1884</v>
      </c>
      <c r="F59" s="83">
        <v>3</v>
      </c>
      <c r="G59" s="80">
        <v>76220</v>
      </c>
      <c r="H59" s="52"/>
      <c r="I59" s="84" t="s">
        <v>1885</v>
      </c>
      <c r="J59" s="83">
        <v>3</v>
      </c>
      <c r="K59" s="162">
        <v>452100</v>
      </c>
      <c r="L59" s="53"/>
    </row>
    <row r="60" spans="1:12" ht="12.75" customHeight="1">
      <c r="A60" s="84" t="s">
        <v>1886</v>
      </c>
      <c r="B60" s="79">
        <v>2.5</v>
      </c>
      <c r="C60" s="347">
        <v>83440</v>
      </c>
      <c r="D60" s="53"/>
      <c r="E60" s="91"/>
      <c r="F60" s="92" t="s">
        <v>1740</v>
      </c>
      <c r="G60" s="165">
        <v>71580</v>
      </c>
      <c r="H60" s="52"/>
      <c r="I60" s="106" t="s">
        <v>1887</v>
      </c>
      <c r="J60" s="92" t="s">
        <v>1740</v>
      </c>
      <c r="K60" s="164">
        <v>445460</v>
      </c>
      <c r="L60" s="52"/>
    </row>
    <row r="61" spans="1:15" ht="12.75" customHeight="1">
      <c r="A61" s="87" t="s">
        <v>1766</v>
      </c>
      <c r="B61" s="86">
        <v>3</v>
      </c>
      <c r="C61" s="348">
        <v>62040</v>
      </c>
      <c r="D61" s="53"/>
      <c r="E61" s="131" t="s">
        <v>1888</v>
      </c>
      <c r="F61" s="83">
        <v>3</v>
      </c>
      <c r="G61" s="163">
        <v>72150</v>
      </c>
      <c r="H61" s="52"/>
      <c r="I61" s="82" t="s">
        <v>1889</v>
      </c>
      <c r="J61" s="86">
        <v>3</v>
      </c>
      <c r="K61" s="162">
        <v>1189080</v>
      </c>
      <c r="L61" s="53"/>
      <c r="M61" s="132" t="s">
        <v>1755</v>
      </c>
      <c r="N61" s="122"/>
      <c r="O61" s="123"/>
    </row>
    <row r="62" spans="1:15" ht="12.75" customHeight="1">
      <c r="A62" s="103"/>
      <c r="B62" s="89" t="s">
        <v>1740</v>
      </c>
      <c r="C62" s="348">
        <v>61070</v>
      </c>
      <c r="D62" s="53"/>
      <c r="E62" s="91"/>
      <c r="F62" s="92" t="s">
        <v>1740</v>
      </c>
      <c r="G62" s="163">
        <v>68220</v>
      </c>
      <c r="H62" s="52"/>
      <c r="I62" s="106" t="s">
        <v>1887</v>
      </c>
      <c r="J62" s="89" t="s">
        <v>1740</v>
      </c>
      <c r="K62" s="164">
        <v>1155770</v>
      </c>
      <c r="L62" s="53"/>
      <c r="M62" s="82" t="s">
        <v>1890</v>
      </c>
      <c r="N62" s="86">
        <v>3</v>
      </c>
      <c r="O62" s="162">
        <v>63710</v>
      </c>
    </row>
    <row r="63" spans="1:15" ht="12.75" customHeight="1">
      <c r="A63" s="91"/>
      <c r="B63" s="96">
        <v>6</v>
      </c>
      <c r="C63" s="349">
        <v>62400</v>
      </c>
      <c r="D63" s="53"/>
      <c r="E63" s="84" t="s">
        <v>1763</v>
      </c>
      <c r="F63" s="83">
        <v>3</v>
      </c>
      <c r="G63" s="80">
        <v>179960</v>
      </c>
      <c r="H63" s="52"/>
      <c r="I63" s="84" t="s">
        <v>1891</v>
      </c>
      <c r="J63" s="83">
        <v>3</v>
      </c>
      <c r="K63" s="162">
        <v>1192190</v>
      </c>
      <c r="L63" s="53"/>
      <c r="M63" s="91"/>
      <c r="N63" s="92" t="s">
        <v>1740</v>
      </c>
      <c r="O63" s="164">
        <v>62350</v>
      </c>
    </row>
    <row r="64" spans="1:12" ht="12.75" customHeight="1" thickBot="1">
      <c r="A64" s="84" t="s">
        <v>1892</v>
      </c>
      <c r="B64" s="83">
        <v>3</v>
      </c>
      <c r="C64" s="347">
        <v>75700</v>
      </c>
      <c r="D64" s="53"/>
      <c r="E64" s="88" t="s">
        <v>1756</v>
      </c>
      <c r="F64" s="92" t="s">
        <v>1740</v>
      </c>
      <c r="G64" s="165">
        <v>176140</v>
      </c>
      <c r="H64" s="52"/>
      <c r="I64" s="91"/>
      <c r="J64" s="92" t="s">
        <v>1740</v>
      </c>
      <c r="K64" s="164">
        <v>1171920</v>
      </c>
      <c r="L64" s="53"/>
    </row>
    <row r="65" spans="1:15" ht="12.75" customHeight="1">
      <c r="A65" s="91"/>
      <c r="B65" s="92" t="s">
        <v>1740</v>
      </c>
      <c r="C65" s="349">
        <v>74440</v>
      </c>
      <c r="D65" s="53"/>
      <c r="E65" s="133" t="s">
        <v>1757</v>
      </c>
      <c r="F65" s="124">
        <v>2.5</v>
      </c>
      <c r="G65" s="163">
        <v>294220</v>
      </c>
      <c r="H65" s="52"/>
      <c r="I65" s="84" t="s">
        <v>1893</v>
      </c>
      <c r="J65" s="83">
        <v>3</v>
      </c>
      <c r="K65" s="162">
        <v>368150</v>
      </c>
      <c r="M65" s="169" t="s">
        <v>1999</v>
      </c>
      <c r="N65" s="170"/>
      <c r="O65" s="171"/>
    </row>
    <row r="66" spans="1:15" ht="12.75" customHeight="1">
      <c r="A66" s="84" t="s">
        <v>1894</v>
      </c>
      <c r="B66" s="79">
        <v>2.5</v>
      </c>
      <c r="C66" s="347">
        <v>111980</v>
      </c>
      <c r="D66" s="53"/>
      <c r="E66" s="91"/>
      <c r="F66" s="89" t="s">
        <v>1747</v>
      </c>
      <c r="G66" s="163">
        <v>287250</v>
      </c>
      <c r="H66" s="52"/>
      <c r="I66" s="91"/>
      <c r="J66" s="92" t="s">
        <v>1740</v>
      </c>
      <c r="K66" s="164">
        <v>367660</v>
      </c>
      <c r="L66" s="53"/>
      <c r="M66" s="172" t="s">
        <v>1997</v>
      </c>
      <c r="N66" s="52"/>
      <c r="O66" s="173"/>
    </row>
    <row r="67" spans="1:15" ht="12.75" customHeight="1" thickBot="1">
      <c r="A67" s="103"/>
      <c r="B67" s="86">
        <v>3</v>
      </c>
      <c r="C67" s="348">
        <v>99280</v>
      </c>
      <c r="D67" s="53"/>
      <c r="E67" s="84" t="s">
        <v>1895</v>
      </c>
      <c r="F67" s="83">
        <v>3</v>
      </c>
      <c r="G67" s="80">
        <v>298180</v>
      </c>
      <c r="H67" s="52"/>
      <c r="I67" s="84" t="s">
        <v>1896</v>
      </c>
      <c r="J67" s="83">
        <v>3</v>
      </c>
      <c r="K67" s="162">
        <v>386230</v>
      </c>
      <c r="L67" s="53"/>
      <c r="M67" s="174" t="s">
        <v>1998</v>
      </c>
      <c r="N67" s="55"/>
      <c r="O67" s="175"/>
    </row>
    <row r="68" spans="1:12" ht="12.75" customHeight="1">
      <c r="A68" s="103"/>
      <c r="B68" s="89" t="s">
        <v>1740</v>
      </c>
      <c r="C68" s="348">
        <v>96050</v>
      </c>
      <c r="D68" s="53"/>
      <c r="E68" s="91"/>
      <c r="F68" s="92" t="s">
        <v>1740</v>
      </c>
      <c r="G68" s="165">
        <v>295520</v>
      </c>
      <c r="H68" s="52"/>
      <c r="I68" s="91"/>
      <c r="J68" s="92" t="s">
        <v>1740</v>
      </c>
      <c r="K68" s="164">
        <v>383150</v>
      </c>
      <c r="L68" s="53"/>
    </row>
    <row r="69" spans="1:15" ht="12.75" customHeight="1">
      <c r="A69" s="134"/>
      <c r="B69" s="135"/>
      <c r="C69" s="136"/>
      <c r="D69" s="53"/>
      <c r="E69" s="84" t="s">
        <v>1897</v>
      </c>
      <c r="F69" s="83">
        <v>3</v>
      </c>
      <c r="G69" s="163">
        <v>603830</v>
      </c>
      <c r="H69" s="52"/>
      <c r="I69" s="82" t="s">
        <v>1898</v>
      </c>
      <c r="J69" s="86">
        <v>3</v>
      </c>
      <c r="K69" s="162">
        <v>1180220</v>
      </c>
      <c r="L69" s="53"/>
      <c r="M69" s="137"/>
      <c r="N69" s="52"/>
      <c r="O69" s="52"/>
    </row>
    <row r="70" spans="1:15" ht="12.75" customHeight="1">
      <c r="A70" s="138"/>
      <c r="B70" s="139"/>
      <c r="C70" s="140"/>
      <c r="D70" s="53"/>
      <c r="E70" s="91"/>
      <c r="F70" s="92" t="s">
        <v>1740</v>
      </c>
      <c r="G70" s="163">
        <v>590280</v>
      </c>
      <c r="H70" s="52"/>
      <c r="I70" s="103"/>
      <c r="J70" s="92" t="s">
        <v>1740</v>
      </c>
      <c r="K70" s="164">
        <v>1162980</v>
      </c>
      <c r="L70" s="53"/>
      <c r="M70" s="137"/>
      <c r="N70" s="52"/>
      <c r="O70" s="52"/>
    </row>
    <row r="71" spans="1:15" ht="12.75" customHeight="1">
      <c r="A71" s="138"/>
      <c r="B71" s="141"/>
      <c r="C71" s="140"/>
      <c r="D71" s="53"/>
      <c r="E71" s="142" t="s">
        <v>1899</v>
      </c>
      <c r="F71" s="96">
        <v>4</v>
      </c>
      <c r="G71" s="168">
        <v>338590</v>
      </c>
      <c r="H71" s="52"/>
      <c r="I71" s="97" t="s">
        <v>1758</v>
      </c>
      <c r="J71" s="143">
        <v>3</v>
      </c>
      <c r="K71" s="167">
        <v>404090</v>
      </c>
      <c r="L71" s="53"/>
      <c r="M71" s="137"/>
      <c r="N71" s="52"/>
      <c r="O71" s="52"/>
    </row>
    <row r="72" spans="1:15" ht="18">
      <c r="A72" s="144" t="s">
        <v>1900</v>
      </c>
      <c r="B72" s="52"/>
      <c r="C72" s="52"/>
      <c r="D72" s="53"/>
      <c r="E72" s="52"/>
      <c r="F72" s="52"/>
      <c r="G72" s="52"/>
      <c r="H72" s="52"/>
      <c r="I72" s="52"/>
      <c r="J72" s="52"/>
      <c r="K72" s="52"/>
      <c r="L72" s="53"/>
      <c r="M72" s="52"/>
      <c r="N72" s="52"/>
      <c r="O72" s="52"/>
    </row>
    <row r="73" ht="12.75">
      <c r="C73" s="145" t="s">
        <v>1759</v>
      </c>
    </row>
    <row r="74" spans="1:9" ht="12.75">
      <c r="A74" s="146" t="s">
        <v>1760</v>
      </c>
      <c r="F74" s="37" t="s">
        <v>1901</v>
      </c>
      <c r="G74" s="37"/>
      <c r="H74" s="37"/>
      <c r="I74" s="37"/>
    </row>
    <row r="75" spans="1:12" ht="12.75">
      <c r="A75" s="147" t="s">
        <v>1902</v>
      </c>
      <c r="D75" s="52"/>
      <c r="E75" s="52"/>
      <c r="F75" s="52"/>
      <c r="G75" s="52"/>
      <c r="H75" s="52"/>
      <c r="I75" s="52"/>
      <c r="J75" s="52"/>
      <c r="K75" s="52"/>
      <c r="L75" s="52"/>
    </row>
    <row r="76" spans="4:12" ht="12.75">
      <c r="D76" s="52"/>
      <c r="E76" s="52"/>
      <c r="F76" s="52"/>
      <c r="G76" s="52"/>
      <c r="H76" s="52"/>
      <c r="I76" s="52"/>
      <c r="J76" s="52"/>
      <c r="K76" s="52"/>
      <c r="L76" s="52"/>
    </row>
    <row r="77" spans="1:15" ht="12.75">
      <c r="A77" s="52"/>
      <c r="B77" s="52"/>
      <c r="C77" s="52"/>
      <c r="D77" s="52"/>
      <c r="E77" s="52"/>
      <c r="F77" s="52"/>
      <c r="G77" s="52"/>
      <c r="H77" s="52"/>
      <c r="I77" s="148"/>
      <c r="J77" s="52"/>
      <c r="K77" s="52"/>
      <c r="L77" s="52"/>
      <c r="M77" s="52"/>
      <c r="N77" s="52"/>
      <c r="O77" s="52"/>
    </row>
    <row r="78" spans="1:13" ht="12.75">
      <c r="A78" s="149"/>
      <c r="E78" s="150"/>
      <c r="M78" s="150"/>
    </row>
    <row r="80" spans="13:15" ht="12.75">
      <c r="M80" s="53"/>
      <c r="N80" s="53"/>
      <c r="O80" s="53"/>
    </row>
    <row r="88" spans="1:15" ht="12.75">
      <c r="A88" s="149"/>
      <c r="E88" s="149"/>
      <c r="I88" s="149"/>
      <c r="M88" s="149"/>
      <c r="O88" s="149"/>
    </row>
    <row r="96" ht="4.5" customHeight="1"/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</sheetData>
  <sheetProtection/>
  <mergeCells count="1">
    <mergeCell ref="A15:O15"/>
  </mergeCells>
  <printOptions horizontalCentered="1"/>
  <pageMargins left="0.2362204724409449" right="0" top="0" bottom="0" header="0" footer="0"/>
  <pageSetup horizontalDpi="360" verticalDpi="360" orientation="portrait" paperSize="9" scale="85" r:id="rId2"/>
  <rowBreaks count="1" manualBreakCount="1">
    <brk id="77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73"/>
  <sheetViews>
    <sheetView view="pageBreakPreview" zoomScaleNormal="75" zoomScaleSheetLayoutView="100" workbookViewId="0" topLeftCell="A1">
      <selection activeCell="H12" sqref="H12"/>
    </sheetView>
  </sheetViews>
  <sheetFormatPr defaultColWidth="9.00390625" defaultRowHeight="12.75"/>
  <cols>
    <col min="1" max="1" width="2.00390625" style="0" customWidth="1"/>
    <col min="2" max="2" width="18.375" style="0" customWidth="1"/>
    <col min="3" max="3" width="5.25390625" style="0" customWidth="1"/>
    <col min="4" max="4" width="10.125" style="0" customWidth="1"/>
    <col min="5" max="5" width="0.875" style="0" customWidth="1"/>
    <col min="6" max="6" width="14.875" style="0" customWidth="1"/>
    <col min="7" max="7" width="5.375" style="0" customWidth="1"/>
    <col min="8" max="8" width="9.875" style="0" customWidth="1"/>
    <col min="9" max="9" width="0.875" style="0" customWidth="1"/>
    <col min="10" max="10" width="16.375" style="0" customWidth="1"/>
    <col min="11" max="11" width="5.875" style="0" customWidth="1"/>
    <col min="12" max="12" width="9.875" style="0" bestFit="1" customWidth="1"/>
    <col min="13" max="13" width="3.75390625" style="0" customWidth="1"/>
  </cols>
  <sheetData>
    <row r="1" spans="1:15" s="8" customFormat="1" ht="6.7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N1" s="39"/>
      <c r="O1" s="39"/>
    </row>
    <row r="2" spans="1:15" s="8" customFormat="1" ht="21.75" customHeight="1">
      <c r="A2" s="38"/>
      <c r="B2" s="39"/>
      <c r="C2" s="39"/>
      <c r="D2" s="39"/>
      <c r="E2" s="39"/>
      <c r="G2" s="39"/>
      <c r="H2" s="40" t="s">
        <v>926</v>
      </c>
      <c r="J2" s="39"/>
      <c r="N2" s="39"/>
      <c r="O2" s="39"/>
    </row>
    <row r="3" spans="1:15" s="8" customFormat="1" ht="3" customHeight="1">
      <c r="A3" s="38"/>
      <c r="B3" s="39"/>
      <c r="C3" s="39"/>
      <c r="D3" s="39"/>
      <c r="E3" s="39"/>
      <c r="F3" s="41"/>
      <c r="G3" s="39"/>
      <c r="H3" s="39"/>
      <c r="I3" s="39"/>
      <c r="J3" s="39"/>
      <c r="N3" s="39"/>
      <c r="O3" s="39"/>
    </row>
    <row r="4" spans="1:15" s="8" customFormat="1" ht="17.25" customHeight="1">
      <c r="A4" s="38"/>
      <c r="B4" s="39"/>
      <c r="C4" s="39"/>
      <c r="D4" s="39"/>
      <c r="E4" s="39"/>
      <c r="G4" s="39"/>
      <c r="H4" s="39"/>
      <c r="I4" s="40" t="s">
        <v>928</v>
      </c>
      <c r="N4" s="39"/>
      <c r="O4" s="39"/>
    </row>
    <row r="5" spans="1:15" s="8" customFormat="1" ht="3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N5" s="39"/>
      <c r="O5" s="39"/>
    </row>
    <row r="6" spans="1:15" s="8" customFormat="1" ht="15" customHeight="1">
      <c r="A6" s="38"/>
      <c r="B6" s="39"/>
      <c r="C6" s="39"/>
      <c r="D6" s="39"/>
      <c r="E6" s="39"/>
      <c r="F6" s="39"/>
      <c r="G6" s="39"/>
      <c r="H6" s="42" t="s">
        <v>1732</v>
      </c>
      <c r="I6" s="39"/>
      <c r="J6" s="39"/>
      <c r="N6" s="39"/>
      <c r="O6" s="39"/>
    </row>
    <row r="7" spans="1:15" s="8" customFormat="1" ht="15.75" customHeight="1">
      <c r="A7" s="38"/>
      <c r="B7" s="39"/>
      <c r="C7" s="39"/>
      <c r="D7" s="39"/>
      <c r="E7" s="39"/>
      <c r="F7" s="39"/>
      <c r="G7" s="39"/>
      <c r="H7" s="43" t="s">
        <v>1716</v>
      </c>
      <c r="I7" s="39"/>
      <c r="J7" s="39"/>
      <c r="N7" s="39"/>
      <c r="O7" s="39"/>
    </row>
    <row r="8" spans="1:14" s="8" customFormat="1" ht="13.5" customHeight="1">
      <c r="A8" s="38"/>
      <c r="B8" s="39"/>
      <c r="C8" s="39"/>
      <c r="D8" s="39"/>
      <c r="E8" s="39"/>
      <c r="F8" s="39"/>
      <c r="G8" s="39"/>
      <c r="H8" s="43" t="s">
        <v>875</v>
      </c>
      <c r="I8" s="39"/>
      <c r="J8" s="44"/>
      <c r="K8" s="44"/>
      <c r="M8" s="44"/>
      <c r="N8" s="44"/>
    </row>
    <row r="9" spans="1:15" s="8" customFormat="1" ht="3.75" customHeight="1">
      <c r="A9" s="38"/>
      <c r="B9" s="39"/>
      <c r="C9" s="39"/>
      <c r="D9" s="39"/>
      <c r="E9" s="39"/>
      <c r="F9" s="39"/>
      <c r="G9" s="39"/>
      <c r="I9" s="39"/>
      <c r="N9" s="39"/>
      <c r="O9" s="39"/>
    </row>
    <row r="10" spans="1:15" s="8" customFormat="1" ht="12.75" customHeight="1">
      <c r="A10" s="38"/>
      <c r="B10" s="39"/>
      <c r="C10" s="39"/>
      <c r="D10" s="39"/>
      <c r="E10" s="39"/>
      <c r="F10" s="39"/>
      <c r="G10" s="39"/>
      <c r="H10" s="45" t="s">
        <v>600</v>
      </c>
      <c r="I10" s="39"/>
      <c r="J10" s="39"/>
      <c r="N10" s="39"/>
      <c r="O10" s="39"/>
    </row>
    <row r="11" spans="1:15" s="8" customFormat="1" ht="12.75" customHeight="1">
      <c r="A11" s="38"/>
      <c r="B11" s="39"/>
      <c r="C11" s="39"/>
      <c r="D11" s="39"/>
      <c r="E11" s="39"/>
      <c r="F11" s="39"/>
      <c r="G11" s="39"/>
      <c r="H11" s="45" t="s">
        <v>458</v>
      </c>
      <c r="I11" s="39"/>
      <c r="J11" s="39"/>
      <c r="N11" s="39"/>
      <c r="O11" s="39"/>
    </row>
    <row r="12" spans="2:15" s="8" customFormat="1" ht="15.75" customHeight="1">
      <c r="B12" s="46"/>
      <c r="C12" s="46"/>
      <c r="D12" s="46"/>
      <c r="E12" s="46"/>
      <c r="F12" s="39"/>
      <c r="G12" s="39"/>
      <c r="H12" s="43" t="s">
        <v>450</v>
      </c>
      <c r="I12" s="39"/>
      <c r="J12" s="39"/>
      <c r="N12" s="39"/>
      <c r="O12" s="39"/>
    </row>
    <row r="13" spans="1:15" s="54" customFormat="1" ht="2.25" customHeight="1">
      <c r="A13" s="47"/>
      <c r="B13" s="48"/>
      <c r="C13" s="49"/>
      <c r="D13" s="50"/>
      <c r="E13" s="49"/>
      <c r="F13" s="51"/>
      <c r="G13" s="52"/>
      <c r="H13" s="53"/>
      <c r="I13" s="52"/>
      <c r="J13" s="52"/>
      <c r="K13" s="52"/>
      <c r="L13" s="52"/>
      <c r="N13" s="52"/>
      <c r="O13" s="5"/>
    </row>
    <row r="14" spans="1:15" s="54" customFormat="1" ht="15.75" customHeight="1">
      <c r="A14" s="52"/>
      <c r="B14" s="52"/>
      <c r="C14" s="49"/>
      <c r="D14" s="49"/>
      <c r="F14" s="159"/>
      <c r="G14" s="52"/>
      <c r="H14" s="160" t="s">
        <v>1733</v>
      </c>
      <c r="I14" s="52"/>
      <c r="J14" s="52"/>
      <c r="K14" s="56"/>
      <c r="L14" s="161"/>
      <c r="N14" s="52"/>
      <c r="O14" s="52"/>
    </row>
    <row r="15" spans="1:16" ht="0.75" customHeight="1" hidden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</row>
    <row r="16" spans="2:12" ht="20.25" customHeight="1">
      <c r="B16" s="422" t="s">
        <v>1040</v>
      </c>
      <c r="C16" s="423" t="s">
        <v>1041</v>
      </c>
      <c r="D16" s="422" t="s">
        <v>1042</v>
      </c>
      <c r="E16" s="424"/>
      <c r="F16" s="422" t="s">
        <v>1043</v>
      </c>
      <c r="G16" s="423" t="s">
        <v>1041</v>
      </c>
      <c r="H16" s="422" t="s">
        <v>1042</v>
      </c>
      <c r="I16" s="425"/>
      <c r="J16" s="422" t="s">
        <v>1043</v>
      </c>
      <c r="K16" s="423" t="s">
        <v>1041</v>
      </c>
      <c r="L16" s="422" t="s">
        <v>1042</v>
      </c>
    </row>
    <row r="17" spans="2:12" ht="0.75" customHeight="1" hidden="1">
      <c r="B17" s="590"/>
      <c r="C17" s="591"/>
      <c r="D17" s="592"/>
      <c r="E17" s="426"/>
      <c r="F17" s="593"/>
      <c r="G17" s="593"/>
      <c r="H17" s="593"/>
      <c r="I17" s="594"/>
      <c r="J17" s="595"/>
      <c r="K17" s="596"/>
      <c r="L17" s="597"/>
    </row>
    <row r="18" spans="2:12" ht="0.75" customHeight="1">
      <c r="B18" s="590"/>
      <c r="C18" s="591"/>
      <c r="D18" s="592"/>
      <c r="E18" s="426"/>
      <c r="F18" s="427"/>
      <c r="G18" s="427"/>
      <c r="H18" s="427"/>
      <c r="I18" s="594"/>
      <c r="J18" s="595"/>
      <c r="K18" s="596"/>
      <c r="L18" s="597"/>
    </row>
    <row r="19" spans="2:12" ht="16.5" customHeight="1">
      <c r="B19" s="815" t="s">
        <v>1044</v>
      </c>
      <c r="C19" s="824"/>
      <c r="D19" s="824"/>
      <c r="E19" s="824"/>
      <c r="F19" s="824"/>
      <c r="G19" s="824"/>
      <c r="H19" s="824"/>
      <c r="I19" s="429"/>
      <c r="J19" s="430"/>
      <c r="K19" s="431"/>
      <c r="L19" s="432"/>
    </row>
    <row r="20" spans="2:12" ht="12" customHeight="1">
      <c r="B20" s="433" t="s">
        <v>1045</v>
      </c>
      <c r="C20" s="434">
        <v>2.5</v>
      </c>
      <c r="D20" s="435">
        <v>77510</v>
      </c>
      <c r="E20" s="436"/>
      <c r="F20" s="437" t="s">
        <v>1046</v>
      </c>
      <c r="G20" s="438">
        <v>3</v>
      </c>
      <c r="H20" s="439">
        <v>56000</v>
      </c>
      <c r="I20" s="436"/>
      <c r="J20" s="433" t="s">
        <v>1142</v>
      </c>
      <c r="K20" s="561">
        <v>3</v>
      </c>
      <c r="L20" s="468">
        <f>400000/100*95</f>
        <v>380000</v>
      </c>
    </row>
    <row r="21" spans="2:12" ht="12" customHeight="1">
      <c r="B21" s="443" t="s">
        <v>1048</v>
      </c>
      <c r="C21" s="434">
        <v>3</v>
      </c>
      <c r="D21" s="435">
        <v>62700</v>
      </c>
      <c r="E21" s="444"/>
      <c r="F21" s="445" t="s">
        <v>1145</v>
      </c>
      <c r="G21" s="438" t="s">
        <v>1049</v>
      </c>
      <c r="H21" s="439">
        <v>55000</v>
      </c>
      <c r="I21" s="444"/>
      <c r="J21" s="445" t="s">
        <v>1139</v>
      </c>
      <c r="K21" s="564" t="s">
        <v>1049</v>
      </c>
      <c r="L21" s="468">
        <v>366700</v>
      </c>
    </row>
    <row r="22" spans="2:12" ht="3" customHeight="1" hidden="1">
      <c r="B22" s="433"/>
      <c r="C22" s="438" t="s">
        <v>1050</v>
      </c>
      <c r="D22" s="435">
        <v>67790</v>
      </c>
      <c r="E22" s="444"/>
      <c r="F22" s="598"/>
      <c r="G22" s="448"/>
      <c r="H22" s="449"/>
      <c r="I22" s="444"/>
      <c r="J22" s="446" t="s">
        <v>1051</v>
      </c>
      <c r="K22" s="441" t="s">
        <v>1049</v>
      </c>
      <c r="L22" s="447">
        <v>2000000</v>
      </c>
    </row>
    <row r="23" spans="2:13" ht="12" customHeight="1">
      <c r="B23" s="450" t="s">
        <v>1146</v>
      </c>
      <c r="C23" s="451" t="s">
        <v>1050</v>
      </c>
      <c r="D23" s="452">
        <v>60000</v>
      </c>
      <c r="E23" s="444"/>
      <c r="F23" s="437" t="s">
        <v>1052</v>
      </c>
      <c r="G23" s="453">
        <v>3</v>
      </c>
      <c r="H23" s="454">
        <v>82000</v>
      </c>
      <c r="I23" s="444"/>
      <c r="J23" s="433" t="s">
        <v>1140</v>
      </c>
      <c r="K23" s="588">
        <v>3</v>
      </c>
      <c r="L23" s="531">
        <f>1018000/100*95</f>
        <v>967100</v>
      </c>
      <c r="M23" s="455"/>
    </row>
    <row r="24" spans="2:12" ht="12.75" customHeight="1">
      <c r="B24" s="437" t="s">
        <v>1053</v>
      </c>
      <c r="C24" s="434">
        <v>2.5</v>
      </c>
      <c r="D24" s="456">
        <v>78590</v>
      </c>
      <c r="E24" s="444"/>
      <c r="F24" s="446" t="s">
        <v>1054</v>
      </c>
      <c r="G24" s="453" t="s">
        <v>1049</v>
      </c>
      <c r="H24" s="442">
        <v>80000</v>
      </c>
      <c r="I24" s="444"/>
      <c r="J24" s="446" t="s">
        <v>1126</v>
      </c>
      <c r="K24" s="441" t="s">
        <v>1049</v>
      </c>
      <c r="L24" s="566">
        <f>1015000/100*95</f>
        <v>964250</v>
      </c>
    </row>
    <row r="25" spans="2:12" ht="11.25" customHeight="1">
      <c r="B25" s="446" t="s">
        <v>946</v>
      </c>
      <c r="C25" s="434">
        <v>3</v>
      </c>
      <c r="D25" s="456">
        <f>84900/100*90</f>
        <v>76410</v>
      </c>
      <c r="E25" s="444"/>
      <c r="F25" s="457" t="s">
        <v>1056</v>
      </c>
      <c r="G25" s="438">
        <v>3</v>
      </c>
      <c r="H25" s="439">
        <v>72060</v>
      </c>
      <c r="I25" s="444"/>
      <c r="J25" s="440" t="s">
        <v>1047</v>
      </c>
      <c r="K25" s="441">
        <v>3</v>
      </c>
      <c r="L25" s="442">
        <f>485000/100*95</f>
        <v>460750</v>
      </c>
    </row>
    <row r="26" spans="2:12" ht="11.25" customHeight="1">
      <c r="B26" s="458" t="s">
        <v>1147</v>
      </c>
      <c r="C26" s="459">
        <v>4</v>
      </c>
      <c r="D26" s="456">
        <v>72760</v>
      </c>
      <c r="E26" s="444"/>
      <c r="F26" s="445" t="s">
        <v>1058</v>
      </c>
      <c r="G26" s="453" t="s">
        <v>1049</v>
      </c>
      <c r="H26" s="439">
        <v>69040</v>
      </c>
      <c r="I26" s="444"/>
      <c r="J26" s="446" t="s">
        <v>947</v>
      </c>
      <c r="K26" s="441" t="s">
        <v>1049</v>
      </c>
      <c r="L26" s="447">
        <f>478000/100*95</f>
        <v>454100</v>
      </c>
    </row>
    <row r="27" spans="2:12" ht="11.25" customHeight="1">
      <c r="B27" s="437" t="s">
        <v>1148</v>
      </c>
      <c r="C27" s="462">
        <v>3</v>
      </c>
      <c r="D27" s="463">
        <v>84000</v>
      </c>
      <c r="E27" s="444"/>
      <c r="F27" s="809" t="s">
        <v>1059</v>
      </c>
      <c r="G27" s="809"/>
      <c r="H27" s="809"/>
      <c r="I27" s="444"/>
      <c r="J27" s="464" t="s">
        <v>948</v>
      </c>
      <c r="K27" s="441" t="s">
        <v>949</v>
      </c>
      <c r="L27" s="442">
        <v>2500000</v>
      </c>
    </row>
    <row r="28" spans="2:12" ht="11.25" customHeight="1">
      <c r="B28" s="445" t="s">
        <v>950</v>
      </c>
      <c r="C28" s="462">
        <v>4</v>
      </c>
      <c r="D28" s="463">
        <v>82000</v>
      </c>
      <c r="E28" s="444"/>
      <c r="F28" s="826" t="s">
        <v>1062</v>
      </c>
      <c r="G28" s="826"/>
      <c r="H28" s="826"/>
      <c r="I28" s="444"/>
      <c r="J28" s="440" t="s">
        <v>989</v>
      </c>
      <c r="K28" s="441">
        <v>3</v>
      </c>
      <c r="L28" s="442">
        <v>2000000</v>
      </c>
    </row>
    <row r="29" spans="2:12" ht="12" customHeight="1">
      <c r="B29" s="440" t="s">
        <v>1061</v>
      </c>
      <c r="C29" s="467">
        <v>1.6</v>
      </c>
      <c r="D29" s="468">
        <v>115530</v>
      </c>
      <c r="E29" s="444"/>
      <c r="F29" s="457" t="s">
        <v>1064</v>
      </c>
      <c r="G29" s="434">
        <v>3</v>
      </c>
      <c r="H29" s="472">
        <v>185700</v>
      </c>
      <c r="I29" s="444"/>
      <c r="J29" s="446" t="s">
        <v>951</v>
      </c>
      <c r="K29" s="441" t="s">
        <v>1049</v>
      </c>
      <c r="L29" s="447">
        <v>2000000</v>
      </c>
    </row>
    <row r="30" spans="2:12" ht="10.5" customHeight="1">
      <c r="B30" s="471" t="s">
        <v>1150</v>
      </c>
      <c r="C30" s="434">
        <v>2</v>
      </c>
      <c r="D30" s="435">
        <v>80360</v>
      </c>
      <c r="E30" s="444"/>
      <c r="F30" s="446" t="s">
        <v>952</v>
      </c>
      <c r="G30" s="438">
        <v>4</v>
      </c>
      <c r="H30" s="475">
        <v>176200</v>
      </c>
      <c r="I30" s="444"/>
      <c r="J30" s="808" t="s">
        <v>1057</v>
      </c>
      <c r="K30" s="808"/>
      <c r="L30" s="808"/>
    </row>
    <row r="31" spans="2:12" ht="12" customHeight="1">
      <c r="B31" s="474" t="s">
        <v>1151</v>
      </c>
      <c r="C31" s="434">
        <v>2.5</v>
      </c>
      <c r="D31" s="435">
        <v>68540</v>
      </c>
      <c r="E31" s="444"/>
      <c r="F31" s="457" t="s">
        <v>1064</v>
      </c>
      <c r="G31" s="434">
        <v>3</v>
      </c>
      <c r="H31" s="472">
        <v>392000</v>
      </c>
      <c r="I31" s="444"/>
      <c r="J31" s="599" t="s">
        <v>1064</v>
      </c>
      <c r="K31" s="600">
        <v>3</v>
      </c>
      <c r="L31" s="601">
        <v>168500</v>
      </c>
    </row>
    <row r="32" spans="2:12" ht="11.25" customHeight="1">
      <c r="B32" s="440" t="s">
        <v>1067</v>
      </c>
      <c r="C32" s="477">
        <v>3</v>
      </c>
      <c r="D32" s="435">
        <v>58030</v>
      </c>
      <c r="E32" s="444"/>
      <c r="F32" s="446" t="s">
        <v>953</v>
      </c>
      <c r="G32" s="438">
        <v>4</v>
      </c>
      <c r="H32" s="475">
        <v>390000</v>
      </c>
      <c r="I32" s="444"/>
      <c r="J32" s="602" t="s">
        <v>954</v>
      </c>
      <c r="K32" s="600">
        <v>4</v>
      </c>
      <c r="L32" s="601">
        <v>166000</v>
      </c>
    </row>
    <row r="33" spans="2:12" ht="11.25" customHeight="1">
      <c r="B33" s="471" t="s">
        <v>1150</v>
      </c>
      <c r="C33" s="438" t="s">
        <v>1050</v>
      </c>
      <c r="D33" s="435">
        <v>56270</v>
      </c>
      <c r="E33" s="444"/>
      <c r="F33" s="457" t="s">
        <v>1152</v>
      </c>
      <c r="G33" s="459">
        <v>2</v>
      </c>
      <c r="H33" s="478">
        <f>632000/100*95</f>
        <v>600400</v>
      </c>
      <c r="I33" s="426"/>
      <c r="J33" s="458" t="s">
        <v>990</v>
      </c>
      <c r="K33" s="603" t="s">
        <v>1049</v>
      </c>
      <c r="L33" s="470">
        <v>87430</v>
      </c>
    </row>
    <row r="34" spans="2:18" ht="12.75" customHeight="1">
      <c r="B34" s="483" t="s">
        <v>991</v>
      </c>
      <c r="C34" s="477">
        <v>6</v>
      </c>
      <c r="D34" s="435">
        <v>60680</v>
      </c>
      <c r="E34" s="444"/>
      <c r="F34" s="481" t="s">
        <v>1069</v>
      </c>
      <c r="G34" s="459">
        <v>2.5</v>
      </c>
      <c r="H34" s="456">
        <f>496000/100*95</f>
        <v>471200</v>
      </c>
      <c r="I34" s="426"/>
      <c r="J34" s="465" t="s">
        <v>992</v>
      </c>
      <c r="K34" s="460" t="s">
        <v>1049</v>
      </c>
      <c r="L34" s="461">
        <v>85750</v>
      </c>
      <c r="R34" s="487"/>
    </row>
    <row r="35" spans="2:20" ht="13.5" customHeight="1">
      <c r="B35" s="457" t="s">
        <v>993</v>
      </c>
      <c r="C35" s="434">
        <v>3</v>
      </c>
      <c r="D35" s="435">
        <v>50060</v>
      </c>
      <c r="E35" s="444"/>
      <c r="F35" s="484" t="s">
        <v>1071</v>
      </c>
      <c r="G35" s="477">
        <v>3</v>
      </c>
      <c r="H35" s="442">
        <f>395000/100*95</f>
        <v>375250</v>
      </c>
      <c r="I35" s="426"/>
      <c r="J35" s="437" t="s">
        <v>1060</v>
      </c>
      <c r="K35" s="441">
        <v>3</v>
      </c>
      <c r="L35" s="466">
        <v>89060</v>
      </c>
      <c r="T35" s="491"/>
    </row>
    <row r="36" spans="2:17" ht="11.25" customHeight="1">
      <c r="B36" s="433" t="s">
        <v>955</v>
      </c>
      <c r="C36" s="438" t="s">
        <v>1050</v>
      </c>
      <c r="D36" s="435">
        <v>48180</v>
      </c>
      <c r="E36" s="444"/>
      <c r="F36" s="488"/>
      <c r="G36" s="441" t="s">
        <v>1049</v>
      </c>
      <c r="H36" s="442">
        <f>390000/100*95</f>
        <v>370500</v>
      </c>
      <c r="I36" s="444"/>
      <c r="J36" s="446" t="s">
        <v>1063</v>
      </c>
      <c r="K36" s="469" t="s">
        <v>1049</v>
      </c>
      <c r="L36" s="470">
        <v>82700</v>
      </c>
      <c r="Q36" s="487"/>
    </row>
    <row r="37" spans="2:12" ht="10.5" customHeight="1">
      <c r="B37" s="471" t="s">
        <v>1150</v>
      </c>
      <c r="C37" s="434">
        <v>6</v>
      </c>
      <c r="D37" s="435">
        <v>52710</v>
      </c>
      <c r="E37" s="444"/>
      <c r="F37" s="492" t="s">
        <v>1072</v>
      </c>
      <c r="G37" s="459">
        <v>2.5</v>
      </c>
      <c r="H37" s="442">
        <v>364800</v>
      </c>
      <c r="I37" s="444"/>
      <c r="J37" s="473" t="s">
        <v>1065</v>
      </c>
      <c r="K37" s="816">
        <v>4</v>
      </c>
      <c r="L37" s="806">
        <v>343670</v>
      </c>
    </row>
    <row r="38" spans="2:12" ht="10.5" customHeight="1">
      <c r="B38" s="437" t="s">
        <v>1078</v>
      </c>
      <c r="C38" s="477">
        <v>3</v>
      </c>
      <c r="D38" s="435">
        <v>59600</v>
      </c>
      <c r="E38" s="444"/>
      <c r="F38" s="481" t="s">
        <v>1073</v>
      </c>
      <c r="G38" s="477">
        <v>3</v>
      </c>
      <c r="H38" s="442">
        <v>351000</v>
      </c>
      <c r="I38" s="444"/>
      <c r="J38" s="476" t="s">
        <v>1066</v>
      </c>
      <c r="K38" s="817"/>
      <c r="L38" s="807"/>
    </row>
    <row r="39" spans="2:12" ht="10.5" customHeight="1">
      <c r="B39" s="443" t="s">
        <v>1076</v>
      </c>
      <c r="C39" s="438" t="s">
        <v>1050</v>
      </c>
      <c r="D39" s="435">
        <v>57030</v>
      </c>
      <c r="E39" s="444"/>
      <c r="F39" s="488"/>
      <c r="G39" s="441" t="s">
        <v>1049</v>
      </c>
      <c r="H39" s="167">
        <v>332900</v>
      </c>
      <c r="I39" s="444"/>
      <c r="J39" s="427" t="s">
        <v>1068</v>
      </c>
      <c r="K39" s="479" t="s">
        <v>1049</v>
      </c>
      <c r="L39" s="480">
        <v>62630</v>
      </c>
    </row>
    <row r="40" spans="2:13" ht="12" customHeight="1">
      <c r="B40" s="504" t="s">
        <v>1146</v>
      </c>
      <c r="C40" s="477">
        <v>6</v>
      </c>
      <c r="D40" s="435">
        <v>61800</v>
      </c>
      <c r="E40" s="444"/>
      <c r="F40" s="497" t="s">
        <v>1154</v>
      </c>
      <c r="G40" s="498">
        <v>2</v>
      </c>
      <c r="H40" s="167">
        <f>480000/100*95</f>
        <v>456000</v>
      </c>
      <c r="I40" s="444"/>
      <c r="J40" s="482" t="s">
        <v>1070</v>
      </c>
      <c r="K40" s="479" t="s">
        <v>1049</v>
      </c>
      <c r="L40" s="480">
        <v>58820</v>
      </c>
      <c r="M40" s="455"/>
    </row>
    <row r="41" spans="2:13" ht="10.5" customHeight="1">
      <c r="B41" s="508" t="s">
        <v>1082</v>
      </c>
      <c r="C41" s="434">
        <v>1.6</v>
      </c>
      <c r="D41" s="435">
        <v>115530</v>
      </c>
      <c r="E41" s="444"/>
      <c r="F41" s="481" t="s">
        <v>1079</v>
      </c>
      <c r="G41" s="498">
        <v>2.5</v>
      </c>
      <c r="H41" s="167">
        <f>400000/100*95</f>
        <v>380000</v>
      </c>
      <c r="I41" s="444"/>
      <c r="J41" s="485" t="s">
        <v>994</v>
      </c>
      <c r="K41" s="486">
        <v>3</v>
      </c>
      <c r="L41" s="480">
        <v>115710</v>
      </c>
      <c r="M41" s="455"/>
    </row>
    <row r="42" spans="2:13" ht="11.25" customHeight="1">
      <c r="B42" s="511" t="s">
        <v>1150</v>
      </c>
      <c r="C42" s="434">
        <v>2</v>
      </c>
      <c r="D42" s="435">
        <v>84590</v>
      </c>
      <c r="E42" s="444"/>
      <c r="F42" s="502"/>
      <c r="G42" s="477">
        <v>3</v>
      </c>
      <c r="H42" s="442">
        <f>290000/100*95</f>
        <v>275500</v>
      </c>
      <c r="I42" s="444"/>
      <c r="J42" s="489" t="s">
        <v>995</v>
      </c>
      <c r="K42" s="438" t="s">
        <v>1049</v>
      </c>
      <c r="L42" s="490">
        <v>111470</v>
      </c>
      <c r="M42" s="455"/>
    </row>
    <row r="43" spans="2:12" ht="11.25" customHeight="1">
      <c r="B43" s="504"/>
      <c r="C43" s="434">
        <v>2.5</v>
      </c>
      <c r="D43" s="435">
        <v>77340</v>
      </c>
      <c r="E43" s="444"/>
      <c r="F43" s="505" t="s">
        <v>1080</v>
      </c>
      <c r="G43" s="441" t="s">
        <v>1049</v>
      </c>
      <c r="H43" s="506">
        <f>285000/100*95</f>
        <v>270750</v>
      </c>
      <c r="I43" s="444"/>
      <c r="J43" s="493" t="s">
        <v>1153</v>
      </c>
      <c r="K43" s="494">
        <v>3</v>
      </c>
      <c r="L43" s="480">
        <v>394200</v>
      </c>
    </row>
    <row r="44" spans="2:12" ht="10.5" customHeight="1">
      <c r="B44" s="457" t="s">
        <v>1087</v>
      </c>
      <c r="C44" s="477">
        <v>3</v>
      </c>
      <c r="D44" s="435">
        <v>68380</v>
      </c>
      <c r="E44" s="444"/>
      <c r="F44" s="509" t="s">
        <v>1156</v>
      </c>
      <c r="G44" s="477">
        <v>3</v>
      </c>
      <c r="H44" s="506">
        <f>577000/100*95</f>
        <v>548150</v>
      </c>
      <c r="I44" s="444"/>
      <c r="J44" s="495" t="s">
        <v>1074</v>
      </c>
      <c r="K44" s="453" t="s">
        <v>1049</v>
      </c>
      <c r="L44" s="480">
        <v>385800</v>
      </c>
    </row>
    <row r="45" spans="2:12" ht="11.25" customHeight="1">
      <c r="B45" s="471" t="s">
        <v>1150</v>
      </c>
      <c r="C45" s="438" t="s">
        <v>1049</v>
      </c>
      <c r="D45" s="435">
        <v>65620</v>
      </c>
      <c r="E45" s="444"/>
      <c r="F45" s="446" t="s">
        <v>1084</v>
      </c>
      <c r="G45" s="441" t="s">
        <v>1049</v>
      </c>
      <c r="H45" s="442">
        <f>574000/100*95</f>
        <v>545300</v>
      </c>
      <c r="I45" s="444"/>
      <c r="J45" s="493" t="s">
        <v>1075</v>
      </c>
      <c r="K45" s="451">
        <v>2.5</v>
      </c>
      <c r="L45" s="496">
        <v>113290</v>
      </c>
    </row>
    <row r="46" spans="2:12" ht="11.25" customHeight="1">
      <c r="B46" s="516"/>
      <c r="C46" s="477">
        <v>6</v>
      </c>
      <c r="D46" s="435">
        <v>69890</v>
      </c>
      <c r="E46" s="512"/>
      <c r="F46" s="440" t="s">
        <v>1157</v>
      </c>
      <c r="G46" s="477">
        <v>3</v>
      </c>
      <c r="H46" s="442">
        <f>998000/100*95</f>
        <v>948100</v>
      </c>
      <c r="I46" s="444"/>
      <c r="J46" s="499" t="s">
        <v>1077</v>
      </c>
      <c r="K46" s="494">
        <v>3</v>
      </c>
      <c r="L46" s="496">
        <v>103440</v>
      </c>
    </row>
    <row r="47" spans="2:12" ht="12" customHeight="1">
      <c r="B47" s="457" t="s">
        <v>1090</v>
      </c>
      <c r="C47" s="477">
        <v>2.5</v>
      </c>
      <c r="D47" s="435">
        <v>74020</v>
      </c>
      <c r="E47" s="444"/>
      <c r="F47" s="445" t="s">
        <v>956</v>
      </c>
      <c r="G47" s="441" t="s">
        <v>1049</v>
      </c>
      <c r="H47" s="447">
        <f>996000/100*95</f>
        <v>946200</v>
      </c>
      <c r="I47" s="444"/>
      <c r="J47" s="500"/>
      <c r="K47" s="453" t="s">
        <v>1049</v>
      </c>
      <c r="L47" s="501">
        <v>100680</v>
      </c>
    </row>
    <row r="48" spans="2:12" ht="12" customHeight="1">
      <c r="B48" s="471" t="s">
        <v>1055</v>
      </c>
      <c r="C48" s="438">
        <v>3</v>
      </c>
      <c r="D48" s="435">
        <v>65660</v>
      </c>
      <c r="E48" s="444"/>
      <c r="F48" s="440" t="s">
        <v>1088</v>
      </c>
      <c r="G48" s="453">
        <v>3</v>
      </c>
      <c r="H48" s="442">
        <f>380000/100*95</f>
        <v>361000</v>
      </c>
      <c r="I48" s="444"/>
      <c r="J48" s="503" t="s">
        <v>1155</v>
      </c>
      <c r="K48" s="494">
        <v>3</v>
      </c>
      <c r="L48" s="496">
        <v>72070</v>
      </c>
    </row>
    <row r="49" spans="2:13" ht="10.5" customHeight="1">
      <c r="B49" s="519"/>
      <c r="C49" s="453" t="s">
        <v>1049</v>
      </c>
      <c r="D49" s="435">
        <v>63840</v>
      </c>
      <c r="E49" s="444"/>
      <c r="F49" s="445" t="s">
        <v>1071</v>
      </c>
      <c r="G49" s="441" t="s">
        <v>1049</v>
      </c>
      <c r="H49" s="442">
        <f>375000/100*95</f>
        <v>356250</v>
      </c>
      <c r="I49" s="444"/>
      <c r="J49" s="507" t="s">
        <v>1081</v>
      </c>
      <c r="K49" s="453" t="s">
        <v>1049</v>
      </c>
      <c r="L49" s="501">
        <v>70170</v>
      </c>
      <c r="M49" s="455"/>
    </row>
    <row r="50" spans="2:13" ht="12" customHeight="1">
      <c r="B50" s="457" t="s">
        <v>1097</v>
      </c>
      <c r="C50" s="434">
        <v>3</v>
      </c>
      <c r="D50" s="435">
        <v>58040</v>
      </c>
      <c r="E50" s="444"/>
      <c r="F50" s="457" t="s">
        <v>1091</v>
      </c>
      <c r="G50" s="810" t="s">
        <v>957</v>
      </c>
      <c r="H50" s="812">
        <v>2000000</v>
      </c>
      <c r="I50" s="444"/>
      <c r="J50" s="814" t="s">
        <v>958</v>
      </c>
      <c r="K50" s="814"/>
      <c r="L50" s="814"/>
      <c r="M50" s="455"/>
    </row>
    <row r="51" spans="2:13" ht="11.25" customHeight="1">
      <c r="B51" s="446" t="s">
        <v>1099</v>
      </c>
      <c r="C51" s="453" t="s">
        <v>1049</v>
      </c>
      <c r="D51" s="435">
        <v>55260</v>
      </c>
      <c r="E51" s="444"/>
      <c r="F51" s="445" t="s">
        <v>1093</v>
      </c>
      <c r="G51" s="811"/>
      <c r="H51" s="813"/>
      <c r="I51" s="444"/>
      <c r="J51" s="815" t="s">
        <v>1085</v>
      </c>
      <c r="K51" s="815"/>
      <c r="L51" s="815"/>
      <c r="M51" s="455"/>
    </row>
    <row r="52" spans="2:12" ht="12" customHeight="1">
      <c r="B52" s="433" t="s">
        <v>1101</v>
      </c>
      <c r="C52" s="477">
        <v>3</v>
      </c>
      <c r="D52" s="435">
        <v>59150</v>
      </c>
      <c r="E52" s="444"/>
      <c r="F52" s="440" t="s">
        <v>1094</v>
      </c>
      <c r="G52" s="477">
        <v>3</v>
      </c>
      <c r="H52" s="442">
        <f>398000/100*95</f>
        <v>378100</v>
      </c>
      <c r="I52" s="444"/>
      <c r="J52" s="464" t="s">
        <v>1086</v>
      </c>
      <c r="K52" s="513" t="s">
        <v>949</v>
      </c>
      <c r="L52" s="514">
        <v>395000</v>
      </c>
    </row>
    <row r="53" spans="1:12" ht="12" customHeight="1">
      <c r="A53" s="523"/>
      <c r="B53" s="471" t="s">
        <v>1055</v>
      </c>
      <c r="C53" s="453" t="s">
        <v>1049</v>
      </c>
      <c r="D53" s="435">
        <v>57760</v>
      </c>
      <c r="E53" s="444"/>
      <c r="F53" s="446" t="s">
        <v>1096</v>
      </c>
      <c r="G53" s="441" t="s">
        <v>1049</v>
      </c>
      <c r="H53" s="447">
        <f>395000/100*95</f>
        <v>375250</v>
      </c>
      <c r="I53" s="525"/>
      <c r="J53" s="493" t="s">
        <v>1089</v>
      </c>
      <c r="K53" s="515">
        <v>3</v>
      </c>
      <c r="L53" s="435">
        <v>1900000</v>
      </c>
    </row>
    <row r="54" spans="1:12" ht="12" customHeight="1">
      <c r="A54" s="523"/>
      <c r="B54" s="457" t="s">
        <v>1105</v>
      </c>
      <c r="C54" s="477">
        <v>3</v>
      </c>
      <c r="D54" s="435">
        <v>58030</v>
      </c>
      <c r="E54" s="444"/>
      <c r="F54" s="440" t="s">
        <v>1098</v>
      </c>
      <c r="G54" s="453">
        <v>3</v>
      </c>
      <c r="H54" s="442">
        <f>404000/100*95</f>
        <v>383800</v>
      </c>
      <c r="I54" s="525"/>
      <c r="J54" s="517"/>
      <c r="K54" s="453" t="s">
        <v>1049</v>
      </c>
      <c r="L54" s="435">
        <v>1895000</v>
      </c>
    </row>
    <row r="55" spans="2:12" ht="13.5" customHeight="1">
      <c r="B55" s="446" t="s">
        <v>1150</v>
      </c>
      <c r="C55" s="451" t="s">
        <v>1049</v>
      </c>
      <c r="D55" s="522">
        <v>56280</v>
      </c>
      <c r="E55" s="444"/>
      <c r="F55" s="446" t="s">
        <v>1100</v>
      </c>
      <c r="G55" s="441" t="s">
        <v>1049</v>
      </c>
      <c r="H55" s="442">
        <f>397000/100*95</f>
        <v>377150</v>
      </c>
      <c r="I55" s="444"/>
      <c r="J55" s="518" t="s">
        <v>1092</v>
      </c>
      <c r="K55" s="519">
        <v>3</v>
      </c>
      <c r="L55" s="468">
        <v>397000</v>
      </c>
    </row>
    <row r="56" spans="2:12" ht="12" customHeight="1">
      <c r="B56" s="528"/>
      <c r="C56" s="459">
        <v>2.5</v>
      </c>
      <c r="D56" s="167">
        <v>74030</v>
      </c>
      <c r="E56" s="444"/>
      <c r="F56" s="440" t="s">
        <v>1102</v>
      </c>
      <c r="G56" s="477">
        <v>2</v>
      </c>
      <c r="H56" s="442">
        <f>475000/100*95</f>
        <v>451250</v>
      </c>
      <c r="I56" s="444"/>
      <c r="J56" s="504"/>
      <c r="K56" s="453" t="s">
        <v>1049</v>
      </c>
      <c r="L56" s="520">
        <v>395000</v>
      </c>
    </row>
    <row r="57" spans="2:12" ht="12.75" customHeight="1">
      <c r="B57" s="529" t="s">
        <v>1108</v>
      </c>
      <c r="C57" s="459">
        <v>3</v>
      </c>
      <c r="D57" s="167">
        <v>72210</v>
      </c>
      <c r="E57" s="444"/>
      <c r="F57" s="471" t="s">
        <v>1073</v>
      </c>
      <c r="G57" s="477">
        <v>3</v>
      </c>
      <c r="H57" s="442">
        <f>312000/100*95</f>
        <v>296400</v>
      </c>
      <c r="I57" s="525"/>
      <c r="J57" s="457" t="s">
        <v>1095</v>
      </c>
      <c r="K57" s="519">
        <v>3</v>
      </c>
      <c r="L57" s="468">
        <v>399000</v>
      </c>
    </row>
    <row r="58" spans="1:19" ht="11.25" customHeight="1">
      <c r="A58" s="523"/>
      <c r="B58" s="446" t="s">
        <v>1125</v>
      </c>
      <c r="C58" s="459">
        <v>4</v>
      </c>
      <c r="D58" s="167">
        <v>66720</v>
      </c>
      <c r="E58" s="444"/>
      <c r="F58" s="524" t="s">
        <v>1106</v>
      </c>
      <c r="G58" s="441" t="s">
        <v>1049</v>
      </c>
      <c r="H58" s="447">
        <f>305000/100*95</f>
        <v>289750</v>
      </c>
      <c r="I58" s="525"/>
      <c r="J58" s="521"/>
      <c r="K58" s="453" t="s">
        <v>1049</v>
      </c>
      <c r="L58" s="520">
        <v>398000</v>
      </c>
      <c r="M58" s="455"/>
      <c r="S58" s="455"/>
    </row>
    <row r="59" spans="2:19" ht="12" customHeight="1">
      <c r="B59" s="440" t="s">
        <v>1111</v>
      </c>
      <c r="C59" s="519">
        <v>2</v>
      </c>
      <c r="D59" s="468">
        <v>76050</v>
      </c>
      <c r="E59" s="444"/>
      <c r="F59" s="440" t="s">
        <v>959</v>
      </c>
      <c r="G59" s="477">
        <v>3</v>
      </c>
      <c r="H59" s="526">
        <f>394000/100*95</f>
        <v>374300</v>
      </c>
      <c r="I59" s="444"/>
      <c r="J59" s="604" t="s">
        <v>960</v>
      </c>
      <c r="K59" s="605">
        <v>3</v>
      </c>
      <c r="L59" s="601">
        <v>424000</v>
      </c>
      <c r="M59" s="455"/>
      <c r="S59" s="455"/>
    </row>
    <row r="60" spans="1:12" ht="11.25" customHeight="1">
      <c r="A60" s="523"/>
      <c r="C60" s="477">
        <v>2.5</v>
      </c>
      <c r="D60" s="435">
        <v>71670</v>
      </c>
      <c r="E60" s="444"/>
      <c r="F60" s="445" t="s">
        <v>1071</v>
      </c>
      <c r="G60" s="441" t="s">
        <v>1049</v>
      </c>
      <c r="H60" s="442">
        <f>388000/100*95</f>
        <v>368600</v>
      </c>
      <c r="I60" s="444"/>
      <c r="J60" s="606"/>
      <c r="K60" s="605" t="s">
        <v>1049</v>
      </c>
      <c r="L60" s="601">
        <v>421500</v>
      </c>
    </row>
    <row r="61" spans="1:12" ht="11.25" customHeight="1">
      <c r="A61" s="523"/>
      <c r="B61" s="532" t="s">
        <v>1113</v>
      </c>
      <c r="C61" s="453">
        <v>3</v>
      </c>
      <c r="D61" s="435">
        <v>52040</v>
      </c>
      <c r="E61" s="444"/>
      <c r="F61" s="457" t="s">
        <v>1109</v>
      </c>
      <c r="G61" s="441">
        <v>3</v>
      </c>
      <c r="H61" s="447">
        <f>491000/100*95</f>
        <v>466450</v>
      </c>
      <c r="I61" s="444"/>
      <c r="J61" s="820" t="s">
        <v>1103</v>
      </c>
      <c r="K61" s="820"/>
      <c r="L61" s="820"/>
    </row>
    <row r="62" spans="1:12" ht="12.75" customHeight="1">
      <c r="A62" s="523"/>
      <c r="B62" s="533" t="s">
        <v>1079</v>
      </c>
      <c r="C62" s="451" t="s">
        <v>1049</v>
      </c>
      <c r="D62" s="522">
        <v>51490</v>
      </c>
      <c r="E62" s="444"/>
      <c r="F62" s="509"/>
      <c r="G62" s="441" t="s">
        <v>1049</v>
      </c>
      <c r="H62" s="447">
        <f>483300/100*95</f>
        <v>459135</v>
      </c>
      <c r="I62" s="444"/>
      <c r="J62" s="607" t="s">
        <v>1104</v>
      </c>
      <c r="K62" s="441" t="s">
        <v>1049</v>
      </c>
      <c r="L62" s="506">
        <v>50530</v>
      </c>
    </row>
    <row r="63" spans="1:12" ht="12" customHeight="1">
      <c r="A63" s="502"/>
      <c r="B63" s="536" t="s">
        <v>1114</v>
      </c>
      <c r="C63" s="477">
        <v>2.5</v>
      </c>
      <c r="D63" s="442">
        <v>75380</v>
      </c>
      <c r="E63" s="444"/>
      <c r="F63" s="457" t="s">
        <v>1158</v>
      </c>
      <c r="G63" s="441">
        <v>3</v>
      </c>
      <c r="H63" s="447">
        <f>426000/100*95</f>
        <v>404700</v>
      </c>
      <c r="I63" s="444"/>
      <c r="J63" s="818" t="s">
        <v>1107</v>
      </c>
      <c r="K63" s="818"/>
      <c r="L63" s="818"/>
    </row>
    <row r="64" spans="1:12" ht="11.25" customHeight="1">
      <c r="A64" s="523"/>
      <c r="B64" s="538" t="s">
        <v>1116</v>
      </c>
      <c r="C64" s="477">
        <v>3</v>
      </c>
      <c r="D64" s="539">
        <v>60570</v>
      </c>
      <c r="E64" s="444"/>
      <c r="F64" s="446" t="s">
        <v>1112</v>
      </c>
      <c r="G64" s="441" t="s">
        <v>1049</v>
      </c>
      <c r="H64" s="447">
        <f>420000/100*95</f>
        <v>399000</v>
      </c>
      <c r="I64" s="444"/>
      <c r="J64" s="819"/>
      <c r="K64" s="819"/>
      <c r="L64" s="819"/>
    </row>
    <row r="65" spans="1:22" ht="12.75" customHeight="1">
      <c r="A65" s="523"/>
      <c r="B65" s="541" t="s">
        <v>1117</v>
      </c>
      <c r="C65" s="542" t="s">
        <v>1049</v>
      </c>
      <c r="D65" s="543">
        <v>59140</v>
      </c>
      <c r="E65" s="444"/>
      <c r="F65" s="437" t="s">
        <v>961</v>
      </c>
      <c r="G65" s="494">
        <v>3</v>
      </c>
      <c r="H65" s="447">
        <v>540000</v>
      </c>
      <c r="I65" s="444"/>
      <c r="J65" s="427" t="s">
        <v>996</v>
      </c>
      <c r="K65" s="810">
        <v>2.5</v>
      </c>
      <c r="L65" s="812">
        <v>96300</v>
      </c>
      <c r="T65" s="535"/>
      <c r="U65" s="535"/>
      <c r="V65" s="535"/>
    </row>
    <row r="66" spans="1:12" ht="10.5" customHeight="1">
      <c r="A66" s="523"/>
      <c r="B66" s="440" t="s">
        <v>962</v>
      </c>
      <c r="C66" s="494">
        <v>3</v>
      </c>
      <c r="D66" s="547">
        <v>60000</v>
      </c>
      <c r="E66" s="444"/>
      <c r="F66" s="521"/>
      <c r="G66" s="441" t="s">
        <v>1049</v>
      </c>
      <c r="H66" s="526">
        <v>535000</v>
      </c>
      <c r="I66" s="444"/>
      <c r="J66" s="445" t="s">
        <v>963</v>
      </c>
      <c r="K66" s="811"/>
      <c r="L66" s="813"/>
    </row>
    <row r="67" spans="2:12" ht="12" customHeight="1">
      <c r="B67" s="608" t="s">
        <v>964</v>
      </c>
      <c r="C67" s="453" t="s">
        <v>1049</v>
      </c>
      <c r="D67" s="548">
        <v>58300</v>
      </c>
      <c r="E67" s="444"/>
      <c r="F67" s="440" t="s">
        <v>997</v>
      </c>
      <c r="G67" s="494">
        <v>3</v>
      </c>
      <c r="H67" s="526">
        <f>450000/100*95</f>
        <v>427500</v>
      </c>
      <c r="I67" s="444"/>
      <c r="J67" s="457" t="s">
        <v>1110</v>
      </c>
      <c r="K67" s="530">
        <v>3</v>
      </c>
      <c r="L67" s="531">
        <v>148700</v>
      </c>
    </row>
    <row r="68" spans="2:12" ht="12" customHeight="1">
      <c r="B68" s="536" t="s">
        <v>1121</v>
      </c>
      <c r="C68" s="494">
        <v>2</v>
      </c>
      <c r="D68" s="547">
        <v>79550</v>
      </c>
      <c r="E68" s="544"/>
      <c r="F68" s="446" t="s">
        <v>965</v>
      </c>
      <c r="G68" s="441" t="s">
        <v>1049</v>
      </c>
      <c r="H68" s="447">
        <f>440000/100*95</f>
        <v>418000</v>
      </c>
      <c r="I68" s="444"/>
      <c r="J68" s="508" t="s">
        <v>998</v>
      </c>
      <c r="K68" s="453" t="s">
        <v>1049</v>
      </c>
      <c r="L68" s="531">
        <v>146390</v>
      </c>
    </row>
    <row r="69" spans="1:12" ht="10.5" customHeight="1">
      <c r="A69" s="523"/>
      <c r="C69" s="494">
        <v>2.5</v>
      </c>
      <c r="D69" s="548">
        <v>71670</v>
      </c>
      <c r="E69" s="444"/>
      <c r="F69" s="440" t="s">
        <v>1115</v>
      </c>
      <c r="G69" s="494">
        <v>3</v>
      </c>
      <c r="H69" s="447">
        <v>427500</v>
      </c>
      <c r="I69" s="444"/>
      <c r="J69" s="427" t="s">
        <v>999</v>
      </c>
      <c r="K69" s="530">
        <v>3</v>
      </c>
      <c r="L69" s="534">
        <v>84000</v>
      </c>
    </row>
    <row r="70" spans="1:12" ht="10.5" customHeight="1">
      <c r="A70" s="523"/>
      <c r="B70" s="532" t="s">
        <v>1125</v>
      </c>
      <c r="C70" s="428">
        <v>3</v>
      </c>
      <c r="D70" s="550">
        <v>52260</v>
      </c>
      <c r="E70" s="444"/>
      <c r="F70" s="446" t="s">
        <v>965</v>
      </c>
      <c r="G70" s="441" t="s">
        <v>1049</v>
      </c>
      <c r="H70" s="447">
        <v>418000</v>
      </c>
      <c r="I70" s="444"/>
      <c r="J70" s="609" t="s">
        <v>966</v>
      </c>
      <c r="K70" s="494">
        <v>4</v>
      </c>
      <c r="L70" s="537">
        <v>82000</v>
      </c>
    </row>
    <row r="71" spans="2:12" ht="10.5" customHeight="1">
      <c r="B71" s="533" t="s">
        <v>1079</v>
      </c>
      <c r="C71" s="453" t="s">
        <v>1049</v>
      </c>
      <c r="D71" s="442">
        <v>51390</v>
      </c>
      <c r="E71" s="444"/>
      <c r="F71" s="440" t="s">
        <v>1000</v>
      </c>
      <c r="G71" s="477">
        <v>3</v>
      </c>
      <c r="H71" s="442">
        <f>995000/100*95</f>
        <v>945250</v>
      </c>
      <c r="I71" s="444"/>
      <c r="J71" s="508" t="s">
        <v>1001</v>
      </c>
      <c r="K71" s="540">
        <v>3</v>
      </c>
      <c r="L71" s="537">
        <v>89000</v>
      </c>
    </row>
    <row r="72" spans="1:12" ht="12" customHeight="1">
      <c r="A72" s="523"/>
      <c r="B72" s="465"/>
      <c r="C72" s="477">
        <v>6</v>
      </c>
      <c r="D72" s="539">
        <v>54870</v>
      </c>
      <c r="E72" s="444"/>
      <c r="F72" s="471" t="s">
        <v>967</v>
      </c>
      <c r="G72" s="441" t="s">
        <v>1049</v>
      </c>
      <c r="H72" s="447">
        <f>994000/100*95</f>
        <v>944300</v>
      </c>
      <c r="I72" s="444"/>
      <c r="J72" s="609" t="s">
        <v>963</v>
      </c>
      <c r="K72" s="545">
        <v>4</v>
      </c>
      <c r="L72" s="546">
        <v>87000</v>
      </c>
    </row>
    <row r="73" spans="1:20" ht="12" customHeight="1">
      <c r="A73" s="523"/>
      <c r="B73" s="510" t="s">
        <v>1128</v>
      </c>
      <c r="C73" s="477">
        <v>2.5</v>
      </c>
      <c r="D73" s="539">
        <v>76260</v>
      </c>
      <c r="E73" s="444"/>
      <c r="F73" s="457" t="s">
        <v>1119</v>
      </c>
      <c r="G73" s="477">
        <v>3</v>
      </c>
      <c r="H73" s="442">
        <v>1078340</v>
      </c>
      <c r="I73" s="444"/>
      <c r="J73" s="427" t="s">
        <v>1118</v>
      </c>
      <c r="K73" s="540">
        <v>3</v>
      </c>
      <c r="L73" s="537">
        <v>85000</v>
      </c>
      <c r="T73" s="487"/>
    </row>
    <row r="74" spans="1:12" ht="11.25" customHeight="1">
      <c r="A74" s="523"/>
      <c r="B74" s="471" t="s">
        <v>1002</v>
      </c>
      <c r="C74" s="477">
        <v>3</v>
      </c>
      <c r="D74" s="551">
        <v>65100</v>
      </c>
      <c r="E74" s="444"/>
      <c r="F74" s="471" t="s">
        <v>968</v>
      </c>
      <c r="G74" s="441" t="s">
        <v>1049</v>
      </c>
      <c r="H74" s="447">
        <v>1072070</v>
      </c>
      <c r="I74" s="444"/>
      <c r="J74" s="549" t="s">
        <v>1120</v>
      </c>
      <c r="K74" s="453" t="s">
        <v>1049</v>
      </c>
      <c r="L74" s="546">
        <v>83000</v>
      </c>
    </row>
    <row r="75" spans="1:12" ht="11.25" customHeight="1">
      <c r="A75" s="523"/>
      <c r="B75" s="533" t="s">
        <v>1131</v>
      </c>
      <c r="C75" s="810" t="s">
        <v>1049</v>
      </c>
      <c r="D75" s="812">
        <v>64180</v>
      </c>
      <c r="E75" s="610"/>
      <c r="F75" s="457" t="s">
        <v>969</v>
      </c>
      <c r="G75" s="477">
        <v>3</v>
      </c>
      <c r="H75" s="442">
        <v>400000</v>
      </c>
      <c r="I75" s="444"/>
      <c r="J75" s="433" t="s">
        <v>1122</v>
      </c>
      <c r="K75" s="530">
        <v>3</v>
      </c>
      <c r="L75" s="534">
        <v>81000</v>
      </c>
    </row>
    <row r="76" spans="2:21" ht="11.25" customHeight="1">
      <c r="B76" s="553" t="s">
        <v>1132</v>
      </c>
      <c r="C76" s="811"/>
      <c r="D76" s="828"/>
      <c r="E76" s="610"/>
      <c r="F76" s="471"/>
      <c r="G76" s="441" t="s">
        <v>1049</v>
      </c>
      <c r="H76" s="447">
        <v>395000</v>
      </c>
      <c r="I76" s="444"/>
      <c r="J76" s="481" t="s">
        <v>1124</v>
      </c>
      <c r="K76" s="453" t="s">
        <v>1049</v>
      </c>
      <c r="L76" s="546">
        <v>80000</v>
      </c>
      <c r="U76" s="487"/>
    </row>
    <row r="77" spans="2:12" ht="12.75" customHeight="1" hidden="1">
      <c r="B77" s="557" t="s">
        <v>1136</v>
      </c>
      <c r="C77" s="477">
        <v>3</v>
      </c>
      <c r="D77" s="551">
        <v>60570</v>
      </c>
      <c r="E77" s="444"/>
      <c r="F77" s="502"/>
      <c r="G77" s="459"/>
      <c r="H77" s="456"/>
      <c r="I77" s="444"/>
      <c r="J77" s="611"/>
      <c r="K77" s="451" t="s">
        <v>1049</v>
      </c>
      <c r="L77" s="612">
        <v>431000</v>
      </c>
    </row>
    <row r="78" spans="2:18" ht="11.25" customHeight="1">
      <c r="B78" s="457" t="s">
        <v>1134</v>
      </c>
      <c r="C78" s="477">
        <v>2.5</v>
      </c>
      <c r="D78" s="613">
        <v>75380</v>
      </c>
      <c r="E78" s="552"/>
      <c r="F78" s="457" t="s">
        <v>1123</v>
      </c>
      <c r="G78" s="477">
        <v>3</v>
      </c>
      <c r="H78" s="442">
        <v>877510</v>
      </c>
      <c r="I78" s="444"/>
      <c r="J78" s="614" t="s">
        <v>970</v>
      </c>
      <c r="K78" s="816">
        <v>3</v>
      </c>
      <c r="L78" s="806">
        <v>93000</v>
      </c>
      <c r="R78" s="487"/>
    </row>
    <row r="79" spans="2:18" ht="10.5" customHeight="1">
      <c r="B79" s="557" t="s">
        <v>1136</v>
      </c>
      <c r="C79" s="542">
        <v>3</v>
      </c>
      <c r="D79" s="442">
        <v>60570</v>
      </c>
      <c r="E79" s="552"/>
      <c r="F79" s="471" t="s">
        <v>1126</v>
      </c>
      <c r="G79" s="441" t="s">
        <v>1049</v>
      </c>
      <c r="H79" s="447">
        <f>918200/100*95</f>
        <v>872290</v>
      </c>
      <c r="I79" s="552"/>
      <c r="J79" s="593" t="s">
        <v>1003</v>
      </c>
      <c r="K79" s="817"/>
      <c r="L79" s="807"/>
      <c r="M79" s="554"/>
      <c r="R79" s="455"/>
    </row>
    <row r="80" spans="2:13" ht="13.5" customHeight="1" hidden="1">
      <c r="B80" s="443" t="s">
        <v>971</v>
      </c>
      <c r="C80" s="542" t="s">
        <v>1049</v>
      </c>
      <c r="D80" s="442">
        <v>59140</v>
      </c>
      <c r="E80" s="552"/>
      <c r="F80" s="445"/>
      <c r="G80" s="453"/>
      <c r="H80" s="506"/>
      <c r="I80" s="552"/>
      <c r="J80" s="611"/>
      <c r="K80" s="453"/>
      <c r="L80" s="447"/>
      <c r="M80" s="554"/>
    </row>
    <row r="81" spans="2:13" ht="14.25" customHeight="1" hidden="1">
      <c r="B81" s="615" t="s">
        <v>1117</v>
      </c>
      <c r="E81" s="616"/>
      <c r="F81" s="437" t="s">
        <v>1133</v>
      </c>
      <c r="G81" s="477"/>
      <c r="H81" s="506"/>
      <c r="I81" s="552"/>
      <c r="J81" s="611"/>
      <c r="K81" s="617"/>
      <c r="L81" s="617"/>
      <c r="M81" s="554"/>
    </row>
    <row r="82" spans="2:13" ht="12.75" customHeight="1">
      <c r="B82" s="618" t="s">
        <v>972</v>
      </c>
      <c r="C82" s="542" t="s">
        <v>1049</v>
      </c>
      <c r="D82" s="442">
        <v>59140</v>
      </c>
      <c r="E82" s="556"/>
      <c r="F82" s="457" t="s">
        <v>1130</v>
      </c>
      <c r="G82" s="459">
        <v>2</v>
      </c>
      <c r="H82" s="456">
        <f>510000/100*95</f>
        <v>484500</v>
      </c>
      <c r="I82" s="619"/>
      <c r="J82" s="815" t="s">
        <v>1127</v>
      </c>
      <c r="K82" s="815"/>
      <c r="L82" s="815"/>
      <c r="M82" s="554"/>
    </row>
    <row r="83" spans="2:13" ht="12.75" customHeight="1">
      <c r="B83" s="518" t="s">
        <v>1159</v>
      </c>
      <c r="C83" s="477">
        <v>2.5</v>
      </c>
      <c r="D83" s="539">
        <v>76260</v>
      </c>
      <c r="E83" s="556"/>
      <c r="F83" s="471"/>
      <c r="G83" s="459">
        <v>2.5</v>
      </c>
      <c r="H83" s="456">
        <f>435000/100*95</f>
        <v>413250</v>
      </c>
      <c r="I83" s="568"/>
      <c r="J83" s="822" t="s">
        <v>1129</v>
      </c>
      <c r="K83" s="453">
        <v>3</v>
      </c>
      <c r="L83" s="447">
        <v>434000</v>
      </c>
      <c r="M83" s="554"/>
    </row>
    <row r="84" spans="2:13" ht="12.75" customHeight="1">
      <c r="B84" s="555" t="s">
        <v>1160</v>
      </c>
      <c r="C84" s="477">
        <v>3</v>
      </c>
      <c r="D84" s="551">
        <v>65100</v>
      </c>
      <c r="E84" s="556"/>
      <c r="F84" s="481" t="s">
        <v>1079</v>
      </c>
      <c r="G84" s="477">
        <v>3</v>
      </c>
      <c r="H84" s="506">
        <f>337000/100*95</f>
        <v>320150</v>
      </c>
      <c r="I84" s="619"/>
      <c r="J84" s="823"/>
      <c r="K84" s="453" t="s">
        <v>1049</v>
      </c>
      <c r="L84" s="447">
        <v>431000</v>
      </c>
      <c r="M84" s="558"/>
    </row>
    <row r="85" spans="2:13" ht="11.25" customHeight="1">
      <c r="B85" s="433" t="s">
        <v>1141</v>
      </c>
      <c r="C85" s="810" t="s">
        <v>1049</v>
      </c>
      <c r="D85" s="812">
        <v>64180</v>
      </c>
      <c r="E85" s="556"/>
      <c r="F85" s="446" t="s">
        <v>1135</v>
      </c>
      <c r="G85" s="453" t="s">
        <v>1049</v>
      </c>
      <c r="H85" s="506">
        <f>334000/100*95</f>
        <v>317300</v>
      </c>
      <c r="I85" s="552"/>
      <c r="J85" s="821" t="s">
        <v>973</v>
      </c>
      <c r="K85" s="821"/>
      <c r="L85" s="821"/>
      <c r="M85" s="554"/>
    </row>
    <row r="86" spans="2:13" ht="13.5" customHeight="1">
      <c r="B86" s="563" t="s">
        <v>1160</v>
      </c>
      <c r="C86" s="811"/>
      <c r="D86" s="813"/>
      <c r="E86" s="556"/>
      <c r="F86" s="437" t="s">
        <v>1133</v>
      </c>
      <c r="G86" s="477">
        <v>3</v>
      </c>
      <c r="H86" s="506">
        <v>2900000</v>
      </c>
      <c r="I86" s="620"/>
      <c r="J86" s="621" t="s">
        <v>974</v>
      </c>
      <c r="L86" s="622" t="s">
        <v>975</v>
      </c>
      <c r="M86" s="554"/>
    </row>
    <row r="87" spans="2:13" ht="12" customHeight="1" hidden="1">
      <c r="B87" s="446" t="s">
        <v>1144</v>
      </c>
      <c r="C87" s="479" t="s">
        <v>1049</v>
      </c>
      <c r="D87" s="559">
        <v>57370</v>
      </c>
      <c r="E87" s="556"/>
      <c r="F87" s="433"/>
      <c r="G87" s="477"/>
      <c r="H87" s="442"/>
      <c r="I87" s="552"/>
      <c r="J87" s="623" t="s">
        <v>976</v>
      </c>
      <c r="K87" s="624">
        <v>4</v>
      </c>
      <c r="L87" s="506">
        <v>39000</v>
      </c>
      <c r="M87" s="554"/>
    </row>
    <row r="88" spans="2:13" ht="12" customHeight="1" hidden="1">
      <c r="B88" s="433"/>
      <c r="C88" s="625">
        <v>2.5</v>
      </c>
      <c r="D88" s="439">
        <v>45090</v>
      </c>
      <c r="E88" s="556"/>
      <c r="F88" s="471"/>
      <c r="G88" s="453"/>
      <c r="H88" s="442"/>
      <c r="I88" s="552"/>
      <c r="J88" s="587"/>
      <c r="K88" s="587"/>
      <c r="L88" s="587"/>
      <c r="M88" s="554"/>
    </row>
    <row r="89" spans="2:13" ht="2.25" customHeight="1" hidden="1">
      <c r="B89" s="521"/>
      <c r="C89" s="448"/>
      <c r="D89" s="439">
        <v>45090</v>
      </c>
      <c r="E89" s="556"/>
      <c r="F89" s="445"/>
      <c r="G89" s="441"/>
      <c r="H89" s="442"/>
      <c r="I89" s="552"/>
      <c r="J89" s="626"/>
      <c r="K89" s="626"/>
      <c r="L89" s="626"/>
      <c r="M89" s="554"/>
    </row>
    <row r="90" spans="2:13" ht="11.25" customHeight="1" hidden="1">
      <c r="B90" s="440"/>
      <c r="C90" s="448"/>
      <c r="D90" s="439">
        <v>45090</v>
      </c>
      <c r="E90" s="556"/>
      <c r="F90" s="437"/>
      <c r="G90" s="441"/>
      <c r="H90" s="447"/>
      <c r="I90" s="552"/>
      <c r="J90" s="627"/>
      <c r="K90" s="627"/>
      <c r="M90" s="554"/>
    </row>
    <row r="91" spans="2:13" ht="0.75" customHeight="1" hidden="1">
      <c r="B91" s="509"/>
      <c r="C91" s="560"/>
      <c r="D91" s="475">
        <v>70441</v>
      </c>
      <c r="E91" s="556"/>
      <c r="F91" s="446"/>
      <c r="G91" s="441"/>
      <c r="H91" s="447"/>
      <c r="I91" s="552"/>
      <c r="J91" s="628"/>
      <c r="K91" s="554"/>
      <c r="L91" s="444"/>
      <c r="M91" s="554"/>
    </row>
    <row r="92" spans="2:13" ht="22.5" customHeight="1" hidden="1">
      <c r="B92" s="446"/>
      <c r="C92" s="629" t="s">
        <v>1049</v>
      </c>
      <c r="D92" s="630">
        <f>67090/100*90</f>
        <v>60381</v>
      </c>
      <c r="E92" s="556"/>
      <c r="F92" s="440"/>
      <c r="G92" s="477"/>
      <c r="H92" s="442"/>
      <c r="I92" s="552"/>
      <c r="J92" s="562"/>
      <c r="M92" s="554"/>
    </row>
    <row r="93" spans="5:13" ht="4.5" customHeight="1" hidden="1">
      <c r="E93" s="560"/>
      <c r="F93" s="446"/>
      <c r="G93" s="441"/>
      <c r="H93" s="447"/>
      <c r="I93" s="552"/>
      <c r="J93" s="562"/>
      <c r="M93" s="554"/>
    </row>
    <row r="94" spans="2:13" ht="13.5" customHeight="1">
      <c r="B94" s="457" t="s">
        <v>1143</v>
      </c>
      <c r="C94" s="565">
        <v>3</v>
      </c>
      <c r="D94" s="472">
        <v>60290</v>
      </c>
      <c r="E94" s="560"/>
      <c r="F94" s="446" t="s">
        <v>977</v>
      </c>
      <c r="G94" s="453">
        <v>4</v>
      </c>
      <c r="H94" s="506">
        <v>2900000</v>
      </c>
      <c r="I94" s="560"/>
      <c r="J94" s="631" t="s">
        <v>978</v>
      </c>
      <c r="K94" s="632">
        <v>2</v>
      </c>
      <c r="L94" s="633">
        <v>45000</v>
      </c>
      <c r="M94" s="562"/>
    </row>
    <row r="95" spans="1:13" ht="13.5" customHeight="1">
      <c r="A95" s="455"/>
      <c r="B95" s="446" t="s">
        <v>1144</v>
      </c>
      <c r="C95" s="479" t="s">
        <v>1049</v>
      </c>
      <c r="D95" s="559">
        <v>57370</v>
      </c>
      <c r="E95" s="560"/>
      <c r="F95" s="457" t="s">
        <v>1137</v>
      </c>
      <c r="G95" s="477">
        <v>3</v>
      </c>
      <c r="H95" s="442">
        <f>412000/100*95</f>
        <v>391400</v>
      </c>
      <c r="I95" s="560"/>
      <c r="J95" s="634" t="s">
        <v>979</v>
      </c>
      <c r="K95" s="635">
        <v>3</v>
      </c>
      <c r="L95" s="589">
        <v>40000</v>
      </c>
      <c r="M95" s="562"/>
    </row>
    <row r="96" spans="1:18" ht="13.5" customHeight="1">
      <c r="A96" s="455"/>
      <c r="B96" s="464" t="s">
        <v>1149</v>
      </c>
      <c r="C96" s="441">
        <v>2.5</v>
      </c>
      <c r="D96" s="447">
        <v>77490</v>
      </c>
      <c r="F96" s="446" t="s">
        <v>1138</v>
      </c>
      <c r="G96" s="459">
        <v>4.5</v>
      </c>
      <c r="H96" s="456">
        <v>388550</v>
      </c>
      <c r="J96" s="623" t="s">
        <v>976</v>
      </c>
      <c r="K96" s="636">
        <v>4</v>
      </c>
      <c r="L96" s="506">
        <v>39000</v>
      </c>
      <c r="R96" s="825"/>
    </row>
    <row r="97" spans="2:18" ht="12" customHeight="1">
      <c r="B97" s="827" t="s">
        <v>982</v>
      </c>
      <c r="C97" s="827"/>
      <c r="D97" s="827"/>
      <c r="E97" s="827"/>
      <c r="F97" s="827"/>
      <c r="G97" s="827"/>
      <c r="H97" s="827"/>
      <c r="I97" s="827"/>
      <c r="J97" s="827"/>
      <c r="K97" s="827"/>
      <c r="L97" s="827"/>
      <c r="M97" s="827"/>
      <c r="N97" s="827"/>
      <c r="R97" s="825"/>
    </row>
    <row r="98" spans="2:13" ht="12" customHeight="1" hidden="1">
      <c r="B98" s="560" t="s">
        <v>983</v>
      </c>
      <c r="C98" s="560"/>
      <c r="D98" s="560"/>
      <c r="E98" s="560"/>
      <c r="F98" s="637"/>
      <c r="G98" s="627"/>
      <c r="H98" s="638"/>
      <c r="I98" s="560"/>
      <c r="J98" s="639"/>
      <c r="K98" s="639"/>
      <c r="L98" s="639"/>
      <c r="M98" s="562"/>
    </row>
    <row r="99" spans="2:17" ht="10.5" customHeight="1">
      <c r="B99" s="560" t="s">
        <v>984</v>
      </c>
      <c r="C99" s="560"/>
      <c r="D99" s="560"/>
      <c r="E99" s="560"/>
      <c r="F99" s="637"/>
      <c r="G99" s="627"/>
      <c r="H99" s="638"/>
      <c r="I99" s="560"/>
      <c r="J99" s="569"/>
      <c r="K99" s="569"/>
      <c r="L99" s="640"/>
      <c r="Q99" s="626"/>
    </row>
    <row r="100" spans="2:14" ht="11.25" customHeight="1">
      <c r="B100" s="560" t="s">
        <v>985</v>
      </c>
      <c r="C100" s="641"/>
      <c r="D100" s="639"/>
      <c r="E100" s="639"/>
      <c r="F100" s="639"/>
      <c r="G100" s="639"/>
      <c r="H100" s="639"/>
      <c r="I100" s="560"/>
      <c r="J100" s="642"/>
      <c r="K100" s="643"/>
      <c r="L100" s="644"/>
      <c r="M100" s="626"/>
      <c r="N100" s="562"/>
    </row>
    <row r="101" spans="2:13" ht="14.25" customHeight="1">
      <c r="B101" s="639" t="s">
        <v>986</v>
      </c>
      <c r="C101" s="639"/>
      <c r="D101" s="645"/>
      <c r="E101" s="646"/>
      <c r="F101" s="642"/>
      <c r="G101" s="643"/>
      <c r="H101" s="647"/>
      <c r="I101" s="639"/>
      <c r="J101" s="562"/>
      <c r="M101" s="562"/>
    </row>
    <row r="102" spans="2:13" ht="14.25" customHeight="1">
      <c r="B102" s="648" t="s">
        <v>987</v>
      </c>
      <c r="C102" s="645"/>
      <c r="D102" s="562"/>
      <c r="E102" s="444"/>
      <c r="F102" s="444"/>
      <c r="G102" s="628"/>
      <c r="H102" s="628" t="s">
        <v>988</v>
      </c>
      <c r="I102" s="646"/>
      <c r="J102" s="562"/>
      <c r="M102" s="562"/>
    </row>
    <row r="103" spans="2:13" ht="12.75">
      <c r="B103" s="562"/>
      <c r="C103" s="562"/>
      <c r="D103" s="562"/>
      <c r="E103" s="562"/>
      <c r="F103" s="562"/>
      <c r="G103" s="562"/>
      <c r="H103" s="562"/>
      <c r="I103" s="567"/>
      <c r="J103" s="562"/>
      <c r="M103" s="562"/>
    </row>
    <row r="104" spans="2:10" ht="12.75">
      <c r="B104" s="562"/>
      <c r="C104" s="562"/>
      <c r="D104" s="562"/>
      <c r="E104" s="562"/>
      <c r="F104" s="562"/>
      <c r="G104" s="562"/>
      <c r="H104" s="562"/>
      <c r="I104" s="562"/>
      <c r="J104" s="562"/>
    </row>
    <row r="105" spans="2:22" ht="12.75">
      <c r="B105" s="562"/>
      <c r="C105" s="562"/>
      <c r="D105" s="562"/>
      <c r="E105" s="562"/>
      <c r="F105" s="562"/>
      <c r="G105" s="562"/>
      <c r="H105" s="562"/>
      <c r="I105" s="562"/>
      <c r="J105" s="562"/>
      <c r="V105" s="527"/>
    </row>
    <row r="106" spans="2:10" ht="12.75">
      <c r="B106" s="562"/>
      <c r="C106" s="562"/>
      <c r="D106" s="562"/>
      <c r="E106" s="562"/>
      <c r="F106" s="562"/>
      <c r="G106" s="562"/>
      <c r="H106" s="562"/>
      <c r="I106" s="562"/>
      <c r="J106" s="562"/>
    </row>
    <row r="107" spans="2:10" ht="12.75">
      <c r="B107" s="562"/>
      <c r="C107" s="562"/>
      <c r="D107" s="562"/>
      <c r="E107" s="562"/>
      <c r="F107" s="562"/>
      <c r="G107" s="562"/>
      <c r="H107" s="562"/>
      <c r="I107" s="562"/>
      <c r="J107" s="562"/>
    </row>
    <row r="108" spans="2:10" ht="12.75">
      <c r="B108" s="562"/>
      <c r="C108" s="562"/>
      <c r="D108" s="562"/>
      <c r="E108" s="562"/>
      <c r="F108" s="562"/>
      <c r="G108" s="562"/>
      <c r="H108" s="562"/>
      <c r="I108" s="562"/>
      <c r="J108" s="562"/>
    </row>
    <row r="109" spans="2:10" ht="12.75">
      <c r="B109" s="562"/>
      <c r="C109" s="562"/>
      <c r="D109" s="562"/>
      <c r="E109" s="562"/>
      <c r="F109" s="562"/>
      <c r="G109" s="562"/>
      <c r="H109" s="562"/>
      <c r="I109" s="562"/>
      <c r="J109" s="562"/>
    </row>
    <row r="110" spans="2:10" ht="12.75">
      <c r="B110" s="562"/>
      <c r="C110" s="562"/>
      <c r="D110" s="562"/>
      <c r="E110" s="562"/>
      <c r="F110" s="562"/>
      <c r="G110" s="562"/>
      <c r="H110" s="562"/>
      <c r="I110" s="562"/>
      <c r="J110" s="562"/>
    </row>
    <row r="111" spans="2:10" ht="12.75">
      <c r="B111" s="562"/>
      <c r="C111" s="562"/>
      <c r="D111" s="562"/>
      <c r="E111" s="562"/>
      <c r="F111" s="562"/>
      <c r="G111" s="562"/>
      <c r="H111" s="562"/>
      <c r="I111" s="562"/>
      <c r="J111" s="562"/>
    </row>
    <row r="112" spans="2:10" ht="12.75">
      <c r="B112" s="562"/>
      <c r="C112" s="562"/>
      <c r="D112" s="562"/>
      <c r="E112" s="562"/>
      <c r="F112" s="562"/>
      <c r="G112" s="562"/>
      <c r="H112" s="562"/>
      <c r="I112" s="562"/>
      <c r="J112" s="562"/>
    </row>
    <row r="113" spans="2:10" ht="12.75">
      <c r="B113" s="562"/>
      <c r="C113" s="562"/>
      <c r="D113" s="562"/>
      <c r="E113" s="562"/>
      <c r="F113" s="562"/>
      <c r="G113" s="562"/>
      <c r="H113" s="562"/>
      <c r="I113" s="562"/>
      <c r="J113" s="562"/>
    </row>
    <row r="114" spans="2:10" ht="12.75">
      <c r="B114" s="562"/>
      <c r="C114" s="562"/>
      <c r="D114" s="562"/>
      <c r="E114" s="562"/>
      <c r="F114" s="562"/>
      <c r="G114" s="562"/>
      <c r="H114" s="562"/>
      <c r="I114" s="562"/>
      <c r="J114" s="562"/>
    </row>
    <row r="115" spans="2:10" ht="12.75">
      <c r="B115" s="562"/>
      <c r="C115" s="562"/>
      <c r="D115" s="562"/>
      <c r="E115" s="562"/>
      <c r="F115" s="562"/>
      <c r="G115" s="562"/>
      <c r="H115" s="562"/>
      <c r="I115" s="562"/>
      <c r="J115" s="562"/>
    </row>
    <row r="116" spans="2:10" ht="12.75">
      <c r="B116" s="562"/>
      <c r="C116" s="562"/>
      <c r="D116" s="562"/>
      <c r="E116" s="562"/>
      <c r="F116" s="562"/>
      <c r="G116" s="562"/>
      <c r="H116" s="562"/>
      <c r="I116" s="562"/>
      <c r="J116" s="562"/>
    </row>
    <row r="117" spans="2:10" ht="12.75">
      <c r="B117" s="562"/>
      <c r="C117" s="562"/>
      <c r="D117" s="562"/>
      <c r="E117" s="562"/>
      <c r="F117" s="562"/>
      <c r="G117" s="562"/>
      <c r="H117" s="562"/>
      <c r="I117" s="562"/>
      <c r="J117" s="562"/>
    </row>
    <row r="118" spans="2:10" ht="12.75">
      <c r="B118" s="562"/>
      <c r="C118" s="562"/>
      <c r="D118" s="562"/>
      <c r="E118" s="562"/>
      <c r="F118" s="562"/>
      <c r="G118" s="562"/>
      <c r="H118" s="562"/>
      <c r="I118" s="562"/>
      <c r="J118" s="562"/>
    </row>
    <row r="119" spans="2:10" ht="12.75">
      <c r="B119" s="562"/>
      <c r="C119" s="562"/>
      <c r="D119" s="562"/>
      <c r="E119" s="562"/>
      <c r="F119" s="562"/>
      <c r="G119" s="562"/>
      <c r="H119" s="562"/>
      <c r="I119" s="562"/>
      <c r="J119" s="562"/>
    </row>
    <row r="120" spans="2:10" ht="12.75">
      <c r="B120" s="562"/>
      <c r="C120" s="562"/>
      <c r="D120" s="562"/>
      <c r="E120" s="562"/>
      <c r="F120" s="562"/>
      <c r="G120" s="562"/>
      <c r="H120" s="562"/>
      <c r="I120" s="562"/>
      <c r="J120" s="562"/>
    </row>
    <row r="121" spans="2:10" ht="12.75">
      <c r="B121" s="562"/>
      <c r="C121" s="562"/>
      <c r="D121" s="562"/>
      <c r="E121" s="562"/>
      <c r="F121" s="562"/>
      <c r="G121" s="562"/>
      <c r="H121" s="562"/>
      <c r="I121" s="562"/>
      <c r="J121" s="562"/>
    </row>
    <row r="122" spans="2:10" ht="12.75">
      <c r="B122" s="562"/>
      <c r="C122" s="562"/>
      <c r="D122" s="562"/>
      <c r="E122" s="562"/>
      <c r="F122" s="562"/>
      <c r="G122" s="562"/>
      <c r="H122" s="562"/>
      <c r="I122" s="562"/>
      <c r="J122" s="562"/>
    </row>
    <row r="123" spans="2:10" ht="12.75">
      <c r="B123" s="562"/>
      <c r="C123" s="562"/>
      <c r="D123" s="562"/>
      <c r="E123" s="562"/>
      <c r="F123" s="562"/>
      <c r="G123" s="562"/>
      <c r="H123" s="562"/>
      <c r="I123" s="562"/>
      <c r="J123" s="562"/>
    </row>
    <row r="124" spans="2:10" ht="12.75">
      <c r="B124" s="562"/>
      <c r="C124" s="562"/>
      <c r="D124" s="562"/>
      <c r="E124" s="562"/>
      <c r="F124" s="562"/>
      <c r="G124" s="562"/>
      <c r="H124" s="562"/>
      <c r="I124" s="562"/>
      <c r="J124" s="562"/>
    </row>
    <row r="125" spans="2:10" ht="12.75">
      <c r="B125" s="562"/>
      <c r="C125" s="562"/>
      <c r="D125" s="562"/>
      <c r="E125" s="562"/>
      <c r="F125" s="562"/>
      <c r="G125" s="562"/>
      <c r="H125" s="562"/>
      <c r="I125" s="562"/>
      <c r="J125" s="562"/>
    </row>
    <row r="126" spans="2:10" ht="12.75">
      <c r="B126" s="562"/>
      <c r="C126" s="562"/>
      <c r="D126" s="562"/>
      <c r="E126" s="562"/>
      <c r="F126" s="562"/>
      <c r="G126" s="562"/>
      <c r="H126" s="562"/>
      <c r="I126" s="562"/>
      <c r="J126" s="562"/>
    </row>
    <row r="127" spans="2:10" ht="12.75">
      <c r="B127" s="562"/>
      <c r="C127" s="562"/>
      <c r="D127" s="562"/>
      <c r="E127" s="562"/>
      <c r="F127" s="562"/>
      <c r="G127" s="562"/>
      <c r="H127" s="562"/>
      <c r="I127" s="562"/>
      <c r="J127" s="562"/>
    </row>
    <row r="128" spans="2:10" ht="12.75">
      <c r="B128" s="562"/>
      <c r="C128" s="562"/>
      <c r="D128" s="562"/>
      <c r="E128" s="562"/>
      <c r="F128" s="562"/>
      <c r="G128" s="562"/>
      <c r="H128" s="562"/>
      <c r="I128" s="562"/>
      <c r="J128" s="562"/>
    </row>
    <row r="129" spans="2:10" ht="12.75">
      <c r="B129" s="562"/>
      <c r="C129" s="562"/>
      <c r="D129" s="562"/>
      <c r="E129" s="562"/>
      <c r="F129" s="562"/>
      <c r="G129" s="562"/>
      <c r="H129" s="562"/>
      <c r="I129" s="562"/>
      <c r="J129" s="562"/>
    </row>
    <row r="130" spans="2:10" ht="12.75">
      <c r="B130" s="562"/>
      <c r="C130" s="562"/>
      <c r="D130" s="562"/>
      <c r="E130" s="562"/>
      <c r="F130" s="562"/>
      <c r="G130" s="562"/>
      <c r="H130" s="562"/>
      <c r="I130" s="562"/>
      <c r="J130" s="562"/>
    </row>
    <row r="131" spans="2:10" ht="12.75">
      <c r="B131" s="562"/>
      <c r="C131" s="562"/>
      <c r="D131" s="562"/>
      <c r="E131" s="562"/>
      <c r="F131" s="562"/>
      <c r="G131" s="562"/>
      <c r="H131" s="562"/>
      <c r="I131" s="562"/>
      <c r="J131" s="562"/>
    </row>
    <row r="132" spans="2:10" ht="12.75">
      <c r="B132" s="562"/>
      <c r="C132" s="562"/>
      <c r="D132" s="562"/>
      <c r="E132" s="562"/>
      <c r="F132" s="562"/>
      <c r="G132" s="562"/>
      <c r="H132" s="562"/>
      <c r="I132" s="562"/>
      <c r="J132" s="562"/>
    </row>
    <row r="133" spans="2:10" ht="12.75">
      <c r="B133" s="562"/>
      <c r="C133" s="562"/>
      <c r="D133" s="562"/>
      <c r="E133" s="562"/>
      <c r="F133" s="562"/>
      <c r="G133" s="562"/>
      <c r="H133" s="562"/>
      <c r="I133" s="562"/>
      <c r="J133" s="562"/>
    </row>
    <row r="134" spans="2:10" ht="12.75">
      <c r="B134" s="562"/>
      <c r="C134" s="562"/>
      <c r="D134" s="562"/>
      <c r="E134" s="562"/>
      <c r="F134" s="562"/>
      <c r="G134" s="562"/>
      <c r="H134" s="562"/>
      <c r="I134" s="562"/>
      <c r="J134" s="562"/>
    </row>
    <row r="135" spans="2:10" ht="12.75">
      <c r="B135" s="562"/>
      <c r="C135" s="562"/>
      <c r="D135" s="562"/>
      <c r="E135" s="562"/>
      <c r="F135" s="562"/>
      <c r="G135" s="562"/>
      <c r="H135" s="562"/>
      <c r="I135" s="562"/>
      <c r="J135" s="562"/>
    </row>
    <row r="136" spans="2:10" ht="12.75">
      <c r="B136" s="562"/>
      <c r="C136" s="562"/>
      <c r="D136" s="562"/>
      <c r="E136" s="562"/>
      <c r="F136" s="562"/>
      <c r="G136" s="562"/>
      <c r="H136" s="562"/>
      <c r="I136" s="562"/>
      <c r="J136" s="562"/>
    </row>
    <row r="137" spans="2:10" ht="12.75">
      <c r="B137" s="562"/>
      <c r="C137" s="562"/>
      <c r="D137" s="562"/>
      <c r="E137" s="562"/>
      <c r="F137" s="562"/>
      <c r="G137" s="562"/>
      <c r="H137" s="562"/>
      <c r="I137" s="562"/>
      <c r="J137" s="562"/>
    </row>
    <row r="138" spans="2:10" ht="12.75">
      <c r="B138" s="562"/>
      <c r="C138" s="562"/>
      <c r="D138" s="562"/>
      <c r="E138" s="562"/>
      <c r="F138" s="562"/>
      <c r="G138" s="562"/>
      <c r="H138" s="562"/>
      <c r="I138" s="562"/>
      <c r="J138" s="562"/>
    </row>
    <row r="139" spans="2:10" ht="12.75">
      <c r="B139" s="562"/>
      <c r="C139" s="562"/>
      <c r="D139" s="562"/>
      <c r="E139" s="562"/>
      <c r="F139" s="562"/>
      <c r="G139" s="562"/>
      <c r="H139" s="562"/>
      <c r="I139" s="562"/>
      <c r="J139" s="562"/>
    </row>
    <row r="140" spans="2:10" ht="12.75">
      <c r="B140" s="562"/>
      <c r="C140" s="562"/>
      <c r="D140" s="562"/>
      <c r="E140" s="562"/>
      <c r="F140" s="562"/>
      <c r="G140" s="562"/>
      <c r="H140" s="562"/>
      <c r="I140" s="562"/>
      <c r="J140" s="562"/>
    </row>
    <row r="141" spans="2:10" ht="12.75">
      <c r="B141" s="562"/>
      <c r="C141" s="562"/>
      <c r="D141" s="562"/>
      <c r="E141" s="562"/>
      <c r="F141" s="562"/>
      <c r="G141" s="562"/>
      <c r="H141" s="562"/>
      <c r="I141" s="562"/>
      <c r="J141" s="562"/>
    </row>
    <row r="142" spans="2:10" ht="12.75">
      <c r="B142" s="562"/>
      <c r="C142" s="562"/>
      <c r="D142" s="562"/>
      <c r="E142" s="562"/>
      <c r="F142" s="562"/>
      <c r="G142" s="562"/>
      <c r="H142" s="562"/>
      <c r="I142" s="562"/>
      <c r="J142" s="562"/>
    </row>
    <row r="143" spans="2:10" ht="12.75">
      <c r="B143" s="562"/>
      <c r="C143" s="562"/>
      <c r="D143" s="562"/>
      <c r="E143" s="562"/>
      <c r="F143" s="562"/>
      <c r="G143" s="562"/>
      <c r="H143" s="562"/>
      <c r="I143" s="562"/>
      <c r="J143" s="562"/>
    </row>
    <row r="144" spans="2:10" ht="12.75">
      <c r="B144" s="562"/>
      <c r="C144" s="562"/>
      <c r="D144" s="562"/>
      <c r="E144" s="562"/>
      <c r="F144" s="562"/>
      <c r="G144" s="562"/>
      <c r="H144" s="562"/>
      <c r="I144" s="562"/>
      <c r="J144" s="562"/>
    </row>
    <row r="145" spans="2:10" ht="12.75">
      <c r="B145" s="562"/>
      <c r="C145" s="562"/>
      <c r="D145" s="562"/>
      <c r="E145" s="562"/>
      <c r="F145" s="562"/>
      <c r="G145" s="562"/>
      <c r="H145" s="562"/>
      <c r="I145" s="562"/>
      <c r="J145" s="562"/>
    </row>
    <row r="146" spans="2:10" ht="12.75">
      <c r="B146" s="562"/>
      <c r="C146" s="562"/>
      <c r="D146" s="562"/>
      <c r="E146" s="562"/>
      <c r="F146" s="562"/>
      <c r="G146" s="562"/>
      <c r="H146" s="562"/>
      <c r="I146" s="562"/>
      <c r="J146" s="562"/>
    </row>
    <row r="147" spans="2:10" ht="12.75">
      <c r="B147" s="562"/>
      <c r="C147" s="562"/>
      <c r="D147" s="562"/>
      <c r="E147" s="562"/>
      <c r="F147" s="562"/>
      <c r="G147" s="562"/>
      <c r="H147" s="562"/>
      <c r="I147" s="562"/>
      <c r="J147" s="562"/>
    </row>
    <row r="148" spans="2:10" ht="12.75">
      <c r="B148" s="562"/>
      <c r="C148" s="562"/>
      <c r="D148" s="562"/>
      <c r="E148" s="562"/>
      <c r="F148" s="562"/>
      <c r="G148" s="562"/>
      <c r="H148" s="562"/>
      <c r="I148" s="562"/>
      <c r="J148" s="562"/>
    </row>
    <row r="149" spans="2:10" ht="12.75">
      <c r="B149" s="562"/>
      <c r="C149" s="562"/>
      <c r="D149" s="562"/>
      <c r="E149" s="562"/>
      <c r="F149" s="562"/>
      <c r="G149" s="562"/>
      <c r="H149" s="562"/>
      <c r="I149" s="562"/>
      <c r="J149" s="562"/>
    </row>
    <row r="150" spans="2:10" ht="12.75">
      <c r="B150" s="562"/>
      <c r="C150" s="562"/>
      <c r="D150" s="562"/>
      <c r="E150" s="562"/>
      <c r="F150" s="562"/>
      <c r="G150" s="562"/>
      <c r="H150" s="562"/>
      <c r="I150" s="562"/>
      <c r="J150" s="562"/>
    </row>
    <row r="151" spans="2:10" ht="12.75">
      <c r="B151" s="562"/>
      <c r="C151" s="562"/>
      <c r="D151" s="562"/>
      <c r="E151" s="562"/>
      <c r="F151" s="562"/>
      <c r="G151" s="562"/>
      <c r="H151" s="562"/>
      <c r="I151" s="562"/>
      <c r="J151" s="562"/>
    </row>
    <row r="152" spans="2:10" ht="12.75">
      <c r="B152" s="562"/>
      <c r="C152" s="562"/>
      <c r="D152" s="562"/>
      <c r="E152" s="562"/>
      <c r="F152" s="562"/>
      <c r="G152" s="562"/>
      <c r="H152" s="562"/>
      <c r="I152" s="562"/>
      <c r="J152" s="562"/>
    </row>
    <row r="153" spans="2:10" ht="12.75">
      <c r="B153" s="562"/>
      <c r="C153" s="562"/>
      <c r="D153" s="562"/>
      <c r="E153" s="562"/>
      <c r="F153" s="562"/>
      <c r="G153" s="562"/>
      <c r="H153" s="562"/>
      <c r="I153" s="562"/>
      <c r="J153" s="562"/>
    </row>
    <row r="154" spans="2:10" ht="12.75">
      <c r="B154" s="562"/>
      <c r="C154" s="562"/>
      <c r="D154" s="562"/>
      <c r="E154" s="562"/>
      <c r="F154" s="562"/>
      <c r="G154" s="562"/>
      <c r="H154" s="562"/>
      <c r="I154" s="562"/>
      <c r="J154" s="562"/>
    </row>
    <row r="155" spans="2:10" ht="12.75">
      <c r="B155" s="562"/>
      <c r="C155" s="562"/>
      <c r="D155" s="562"/>
      <c r="E155" s="562"/>
      <c r="F155" s="562"/>
      <c r="G155" s="562"/>
      <c r="H155" s="562"/>
      <c r="I155" s="562"/>
      <c r="J155" s="562"/>
    </row>
    <row r="156" spans="2:10" ht="12.75">
      <c r="B156" s="562"/>
      <c r="C156" s="562"/>
      <c r="D156" s="562"/>
      <c r="E156" s="562"/>
      <c r="F156" s="562"/>
      <c r="G156" s="562"/>
      <c r="H156" s="562"/>
      <c r="I156" s="562"/>
      <c r="J156" s="562"/>
    </row>
    <row r="157" spans="2:10" ht="12.75">
      <c r="B157" s="562"/>
      <c r="C157" s="562"/>
      <c r="D157" s="562"/>
      <c r="E157" s="562"/>
      <c r="F157" s="562"/>
      <c r="G157" s="562"/>
      <c r="H157" s="562"/>
      <c r="I157" s="562"/>
      <c r="J157" s="562"/>
    </row>
    <row r="158" spans="2:10" ht="12.75">
      <c r="B158" s="562"/>
      <c r="C158" s="562"/>
      <c r="D158" s="562"/>
      <c r="E158" s="562"/>
      <c r="F158" s="562"/>
      <c r="G158" s="562"/>
      <c r="H158" s="562"/>
      <c r="I158" s="562"/>
      <c r="J158" s="562"/>
    </row>
    <row r="159" spans="2:10" ht="12.75">
      <c r="B159" s="562"/>
      <c r="C159" s="562"/>
      <c r="D159" s="562"/>
      <c r="E159" s="562"/>
      <c r="F159" s="562"/>
      <c r="G159" s="562"/>
      <c r="H159" s="562"/>
      <c r="I159" s="562"/>
      <c r="J159" s="562"/>
    </row>
    <row r="160" spans="2:10" ht="12.75">
      <c r="B160" s="562"/>
      <c r="C160" s="562"/>
      <c r="D160" s="562"/>
      <c r="E160" s="562"/>
      <c r="F160" s="562"/>
      <c r="G160" s="562"/>
      <c r="H160" s="562"/>
      <c r="I160" s="562"/>
      <c r="J160" s="562"/>
    </row>
    <row r="161" spans="2:10" ht="12.75">
      <c r="B161" s="562"/>
      <c r="C161" s="562"/>
      <c r="D161" s="562"/>
      <c r="E161" s="562"/>
      <c r="F161" s="562"/>
      <c r="G161" s="562"/>
      <c r="H161" s="562"/>
      <c r="I161" s="562"/>
      <c r="J161" s="562"/>
    </row>
    <row r="162" spans="2:10" ht="12.75">
      <c r="B162" s="562"/>
      <c r="C162" s="562"/>
      <c r="D162" s="562"/>
      <c r="E162" s="562"/>
      <c r="F162" s="562"/>
      <c r="G162" s="562"/>
      <c r="H162" s="562"/>
      <c r="I162" s="562"/>
      <c r="J162" s="562"/>
    </row>
    <row r="163" spans="2:10" ht="12.75">
      <c r="B163" s="562"/>
      <c r="C163" s="562"/>
      <c r="D163" s="562"/>
      <c r="E163" s="562"/>
      <c r="F163" s="562"/>
      <c r="G163" s="562"/>
      <c r="H163" s="562"/>
      <c r="I163" s="562"/>
      <c r="J163" s="562"/>
    </row>
    <row r="164" spans="2:10" ht="12.75">
      <c r="B164" s="562"/>
      <c r="C164" s="562"/>
      <c r="D164" s="562"/>
      <c r="E164" s="562"/>
      <c r="F164" s="562"/>
      <c r="G164" s="562"/>
      <c r="H164" s="562"/>
      <c r="I164" s="562"/>
      <c r="J164" s="562"/>
    </row>
    <row r="165" spans="2:10" ht="12.75">
      <c r="B165" s="562"/>
      <c r="C165" s="562"/>
      <c r="D165" s="562"/>
      <c r="E165" s="562"/>
      <c r="F165" s="562"/>
      <c r="G165" s="562"/>
      <c r="H165" s="562"/>
      <c r="I165" s="562"/>
      <c r="J165" s="562"/>
    </row>
    <row r="166" spans="2:10" ht="12.75">
      <c r="B166" s="562"/>
      <c r="C166" s="562"/>
      <c r="D166" s="562"/>
      <c r="E166" s="562"/>
      <c r="F166" s="562"/>
      <c r="G166" s="562"/>
      <c r="H166" s="562"/>
      <c r="I166" s="562"/>
      <c r="J166" s="562"/>
    </row>
    <row r="167" spans="2:10" ht="12.75">
      <c r="B167" s="562"/>
      <c r="C167" s="562"/>
      <c r="D167" s="562"/>
      <c r="E167" s="562"/>
      <c r="F167" s="562"/>
      <c r="G167" s="562"/>
      <c r="H167" s="562"/>
      <c r="I167" s="562"/>
      <c r="J167" s="562"/>
    </row>
    <row r="168" spans="2:10" ht="12.75">
      <c r="B168" s="562"/>
      <c r="C168" s="562"/>
      <c r="D168" s="562"/>
      <c r="E168" s="562"/>
      <c r="F168" s="562"/>
      <c r="G168" s="562"/>
      <c r="H168" s="562"/>
      <c r="I168" s="562"/>
      <c r="J168" s="562"/>
    </row>
    <row r="169" spans="2:10" ht="12.75">
      <c r="B169" s="562"/>
      <c r="C169" s="562"/>
      <c r="D169" s="562"/>
      <c r="E169" s="562"/>
      <c r="F169" s="562"/>
      <c r="G169" s="562"/>
      <c r="H169" s="562"/>
      <c r="I169" s="562"/>
      <c r="J169" s="562"/>
    </row>
    <row r="170" spans="2:10" ht="12.75">
      <c r="B170" s="562"/>
      <c r="C170" s="562"/>
      <c r="D170" s="562"/>
      <c r="E170" s="562"/>
      <c r="F170" s="562"/>
      <c r="G170" s="562"/>
      <c r="H170" s="562"/>
      <c r="I170" s="562"/>
      <c r="J170" s="562"/>
    </row>
    <row r="171" spans="2:10" ht="12.75">
      <c r="B171" s="562"/>
      <c r="C171" s="562"/>
      <c r="D171" s="562"/>
      <c r="E171" s="562"/>
      <c r="F171" s="562"/>
      <c r="G171" s="562"/>
      <c r="H171" s="562"/>
      <c r="I171" s="562"/>
      <c r="J171" s="562"/>
    </row>
    <row r="172" spans="2:10" ht="12.75">
      <c r="B172" s="562"/>
      <c r="C172" s="562"/>
      <c r="D172" s="562"/>
      <c r="E172" s="562"/>
      <c r="F172" s="562"/>
      <c r="G172" s="562"/>
      <c r="H172" s="562"/>
      <c r="I172" s="562"/>
      <c r="J172" s="562"/>
    </row>
    <row r="173" spans="2:10" ht="12.75">
      <c r="B173" s="562"/>
      <c r="C173" s="562"/>
      <c r="D173" s="562"/>
      <c r="E173" s="562"/>
      <c r="F173" s="562"/>
      <c r="G173" s="562"/>
      <c r="H173" s="562"/>
      <c r="I173" s="562"/>
      <c r="J173" s="562"/>
    </row>
    <row r="174" spans="2:10" ht="12.75">
      <c r="B174" s="562"/>
      <c r="C174" s="562"/>
      <c r="D174" s="562"/>
      <c r="E174" s="562"/>
      <c r="F174" s="562"/>
      <c r="G174" s="562"/>
      <c r="H174" s="562"/>
      <c r="I174" s="562"/>
      <c r="J174" s="562"/>
    </row>
    <row r="175" spans="2:10" ht="12.75">
      <c r="B175" s="562"/>
      <c r="C175" s="562"/>
      <c r="D175" s="562"/>
      <c r="E175" s="562"/>
      <c r="F175" s="562"/>
      <c r="G175" s="562"/>
      <c r="H175" s="562"/>
      <c r="I175" s="562"/>
      <c r="J175" s="562"/>
    </row>
    <row r="176" spans="2:10" ht="12.75">
      <c r="B176" s="562"/>
      <c r="C176" s="562"/>
      <c r="D176" s="562"/>
      <c r="E176" s="562"/>
      <c r="F176" s="562"/>
      <c r="G176" s="562"/>
      <c r="H176" s="562"/>
      <c r="I176" s="562"/>
      <c r="J176" s="562"/>
    </row>
    <row r="177" spans="2:10" ht="12.75">
      <c r="B177" s="562"/>
      <c r="C177" s="562"/>
      <c r="D177" s="562"/>
      <c r="E177" s="562"/>
      <c r="F177" s="562"/>
      <c r="G177" s="562"/>
      <c r="H177" s="562"/>
      <c r="I177" s="562"/>
      <c r="J177" s="562"/>
    </row>
    <row r="178" spans="2:10" ht="12.75">
      <c r="B178" s="562"/>
      <c r="C178" s="562"/>
      <c r="D178" s="562"/>
      <c r="E178" s="562"/>
      <c r="F178" s="562"/>
      <c r="G178" s="562"/>
      <c r="H178" s="562"/>
      <c r="I178" s="562"/>
      <c r="J178" s="562"/>
    </row>
    <row r="179" spans="2:10" ht="12.75">
      <c r="B179" s="562"/>
      <c r="C179" s="562"/>
      <c r="D179" s="562"/>
      <c r="E179" s="562"/>
      <c r="F179" s="562"/>
      <c r="G179" s="562"/>
      <c r="H179" s="562"/>
      <c r="I179" s="562"/>
      <c r="J179" s="562"/>
    </row>
    <row r="180" spans="2:10" ht="12.75">
      <c r="B180" s="562"/>
      <c r="C180" s="562"/>
      <c r="D180" s="562"/>
      <c r="E180" s="562"/>
      <c r="F180" s="562"/>
      <c r="G180" s="562"/>
      <c r="H180" s="562"/>
      <c r="I180" s="562"/>
      <c r="J180" s="562"/>
    </row>
    <row r="181" spans="2:10" ht="12.75">
      <c r="B181" s="562"/>
      <c r="C181" s="562"/>
      <c r="D181" s="562"/>
      <c r="E181" s="562"/>
      <c r="F181" s="562"/>
      <c r="G181" s="562"/>
      <c r="H181" s="562"/>
      <c r="I181" s="562"/>
      <c r="J181" s="562"/>
    </row>
    <row r="182" spans="2:10" ht="12.75">
      <c r="B182" s="562"/>
      <c r="C182" s="562"/>
      <c r="D182" s="562"/>
      <c r="E182" s="562"/>
      <c r="F182" s="562"/>
      <c r="G182" s="562"/>
      <c r="H182" s="562"/>
      <c r="I182" s="562"/>
      <c r="J182" s="562"/>
    </row>
    <row r="183" spans="2:10" ht="12.75">
      <c r="B183" s="562"/>
      <c r="C183" s="562"/>
      <c r="D183" s="562"/>
      <c r="E183" s="562"/>
      <c r="F183" s="562"/>
      <c r="G183" s="562"/>
      <c r="H183" s="562"/>
      <c r="I183" s="562"/>
      <c r="J183" s="562"/>
    </row>
    <row r="184" spans="2:10" ht="12.75">
      <c r="B184" s="562"/>
      <c r="C184" s="562"/>
      <c r="D184" s="562"/>
      <c r="E184" s="562"/>
      <c r="F184" s="562"/>
      <c r="G184" s="562"/>
      <c r="H184" s="562"/>
      <c r="I184" s="562"/>
      <c r="J184" s="562"/>
    </row>
    <row r="185" spans="2:10" ht="12.75">
      <c r="B185" s="562"/>
      <c r="C185" s="562"/>
      <c r="D185" s="562"/>
      <c r="E185" s="562"/>
      <c r="F185" s="562"/>
      <c r="G185" s="562"/>
      <c r="H185" s="562"/>
      <c r="I185" s="562"/>
      <c r="J185" s="562"/>
    </row>
    <row r="186" spans="2:10" ht="12.75">
      <c r="B186" s="562"/>
      <c r="C186" s="562"/>
      <c r="D186" s="562"/>
      <c r="E186" s="562"/>
      <c r="F186" s="562"/>
      <c r="G186" s="562"/>
      <c r="H186" s="562"/>
      <c r="I186" s="562"/>
      <c r="J186" s="562"/>
    </row>
    <row r="187" spans="2:10" ht="12.75">
      <c r="B187" s="562"/>
      <c r="C187" s="562"/>
      <c r="D187" s="562"/>
      <c r="E187" s="562"/>
      <c r="F187" s="562"/>
      <c r="G187" s="562"/>
      <c r="H187" s="562"/>
      <c r="I187" s="562"/>
      <c r="J187" s="562"/>
    </row>
    <row r="188" spans="2:10" ht="12.75">
      <c r="B188" s="562"/>
      <c r="C188" s="562"/>
      <c r="D188" s="562"/>
      <c r="E188" s="562"/>
      <c r="F188" s="562"/>
      <c r="G188" s="562"/>
      <c r="H188" s="562"/>
      <c r="I188" s="562"/>
      <c r="J188" s="562"/>
    </row>
    <row r="189" spans="2:10" ht="12.75">
      <c r="B189" s="562"/>
      <c r="C189" s="562"/>
      <c r="D189" s="562"/>
      <c r="E189" s="562"/>
      <c r="F189" s="562"/>
      <c r="G189" s="562"/>
      <c r="H189" s="562"/>
      <c r="I189" s="562"/>
      <c r="J189" s="562"/>
    </row>
    <row r="190" spans="2:10" ht="12.75">
      <c r="B190" s="562"/>
      <c r="C190" s="562"/>
      <c r="D190" s="562"/>
      <c r="E190" s="562"/>
      <c r="F190" s="562"/>
      <c r="G190" s="562"/>
      <c r="H190" s="562"/>
      <c r="I190" s="562"/>
      <c r="J190" s="562"/>
    </row>
    <row r="191" spans="2:10" ht="12.75">
      <c r="B191" s="562"/>
      <c r="C191" s="562"/>
      <c r="D191" s="562"/>
      <c r="E191" s="562"/>
      <c r="F191" s="562"/>
      <c r="G191" s="562"/>
      <c r="H191" s="562"/>
      <c r="I191" s="562"/>
      <c r="J191" s="562"/>
    </row>
    <row r="192" spans="2:10" ht="12.75">
      <c r="B192" s="562"/>
      <c r="C192" s="562"/>
      <c r="D192" s="562"/>
      <c r="E192" s="562"/>
      <c r="F192" s="562"/>
      <c r="G192" s="562"/>
      <c r="H192" s="562"/>
      <c r="I192" s="562"/>
      <c r="J192" s="562"/>
    </row>
    <row r="193" spans="2:10" ht="12.75">
      <c r="B193" s="562"/>
      <c r="C193" s="562"/>
      <c r="D193" s="562"/>
      <c r="E193" s="562"/>
      <c r="F193" s="562"/>
      <c r="G193" s="562"/>
      <c r="H193" s="562"/>
      <c r="I193" s="562"/>
      <c r="J193" s="562"/>
    </row>
    <row r="194" spans="2:10" ht="12.75">
      <c r="B194" s="562"/>
      <c r="C194" s="562"/>
      <c r="D194" s="562"/>
      <c r="E194" s="562"/>
      <c r="F194" s="562"/>
      <c r="G194" s="562"/>
      <c r="H194" s="562"/>
      <c r="I194" s="562"/>
      <c r="J194" s="562"/>
    </row>
    <row r="195" spans="2:10" ht="12.75">
      <c r="B195" s="562"/>
      <c r="C195" s="562"/>
      <c r="D195" s="562"/>
      <c r="E195" s="562"/>
      <c r="F195" s="562"/>
      <c r="G195" s="562"/>
      <c r="H195" s="562"/>
      <c r="I195" s="562"/>
      <c r="J195" s="562"/>
    </row>
    <row r="196" spans="2:10" ht="12.75">
      <c r="B196" s="562"/>
      <c r="C196" s="562"/>
      <c r="D196" s="562"/>
      <c r="E196" s="562"/>
      <c r="F196" s="562"/>
      <c r="G196" s="562"/>
      <c r="H196" s="562"/>
      <c r="I196" s="562"/>
      <c r="J196" s="562"/>
    </row>
    <row r="197" spans="2:10" ht="12.75">
      <c r="B197" s="562"/>
      <c r="C197" s="562"/>
      <c r="D197" s="562"/>
      <c r="E197" s="562"/>
      <c r="F197" s="562"/>
      <c r="G197" s="562"/>
      <c r="H197" s="562"/>
      <c r="I197" s="562"/>
      <c r="J197" s="562"/>
    </row>
    <row r="198" spans="2:10" ht="12.75">
      <c r="B198" s="562"/>
      <c r="C198" s="562"/>
      <c r="D198" s="562"/>
      <c r="E198" s="562"/>
      <c r="F198" s="562"/>
      <c r="G198" s="562"/>
      <c r="H198" s="562"/>
      <c r="I198" s="562"/>
      <c r="J198" s="562"/>
    </row>
    <row r="199" spans="2:10" ht="12.75">
      <c r="B199" s="562"/>
      <c r="C199" s="562"/>
      <c r="D199" s="562"/>
      <c r="E199" s="562"/>
      <c r="F199" s="562"/>
      <c r="G199" s="562"/>
      <c r="H199" s="562"/>
      <c r="I199" s="562"/>
      <c r="J199" s="562"/>
    </row>
    <row r="200" spans="2:10" ht="12.75">
      <c r="B200" s="562"/>
      <c r="C200" s="562"/>
      <c r="D200" s="562"/>
      <c r="E200" s="562"/>
      <c r="F200" s="562"/>
      <c r="G200" s="562"/>
      <c r="H200" s="562"/>
      <c r="I200" s="562"/>
      <c r="J200" s="562"/>
    </row>
    <row r="201" spans="2:10" ht="12.75">
      <c r="B201" s="562"/>
      <c r="C201" s="562"/>
      <c r="D201" s="562"/>
      <c r="E201" s="562"/>
      <c r="F201" s="562"/>
      <c r="G201" s="562"/>
      <c r="H201" s="562"/>
      <c r="I201" s="562"/>
      <c r="J201" s="562"/>
    </row>
    <row r="202" spans="2:10" ht="12.75">
      <c r="B202" s="562"/>
      <c r="C202" s="562"/>
      <c r="D202" s="562"/>
      <c r="E202" s="562"/>
      <c r="F202" s="562"/>
      <c r="G202" s="562"/>
      <c r="H202" s="562"/>
      <c r="I202" s="562"/>
      <c r="J202" s="562"/>
    </row>
    <row r="203" spans="2:10" ht="12.75">
      <c r="B203" s="562"/>
      <c r="C203" s="562"/>
      <c r="D203" s="562"/>
      <c r="E203" s="562"/>
      <c r="F203" s="562"/>
      <c r="G203" s="562"/>
      <c r="H203" s="562"/>
      <c r="I203" s="562"/>
      <c r="J203" s="562"/>
    </row>
    <row r="204" spans="2:10" ht="12.75">
      <c r="B204" s="562"/>
      <c r="C204" s="562"/>
      <c r="D204" s="562"/>
      <c r="E204" s="562"/>
      <c r="F204" s="562"/>
      <c r="G204" s="562"/>
      <c r="H204" s="562"/>
      <c r="I204" s="562"/>
      <c r="J204" s="562"/>
    </row>
    <row r="205" spans="2:10" ht="12.75">
      <c r="B205" s="562"/>
      <c r="C205" s="562"/>
      <c r="D205" s="562"/>
      <c r="E205" s="562"/>
      <c r="F205" s="562"/>
      <c r="G205" s="562"/>
      <c r="H205" s="562"/>
      <c r="I205" s="562"/>
      <c r="J205" s="562"/>
    </row>
    <row r="206" spans="2:10" ht="12.75">
      <c r="B206" s="562"/>
      <c r="C206" s="562"/>
      <c r="D206" s="562"/>
      <c r="E206" s="562"/>
      <c r="F206" s="562"/>
      <c r="G206" s="562"/>
      <c r="H206" s="562"/>
      <c r="I206" s="562"/>
      <c r="J206" s="562"/>
    </row>
    <row r="207" spans="2:10" ht="12.75">
      <c r="B207" s="562"/>
      <c r="C207" s="562"/>
      <c r="D207" s="562"/>
      <c r="E207" s="562"/>
      <c r="F207" s="562"/>
      <c r="G207" s="562"/>
      <c r="H207" s="562"/>
      <c r="I207" s="562"/>
      <c r="J207" s="562"/>
    </row>
    <row r="208" spans="2:10" ht="12.75">
      <c r="B208" s="562"/>
      <c r="C208" s="562"/>
      <c r="D208" s="562"/>
      <c r="E208" s="562"/>
      <c r="F208" s="562"/>
      <c r="G208" s="562"/>
      <c r="H208" s="562"/>
      <c r="I208" s="562"/>
      <c r="J208" s="562"/>
    </row>
    <row r="209" spans="2:10" ht="12.75">
      <c r="B209" s="562"/>
      <c r="C209" s="562"/>
      <c r="D209" s="562"/>
      <c r="E209" s="562"/>
      <c r="F209" s="562"/>
      <c r="G209" s="562"/>
      <c r="H209" s="562"/>
      <c r="I209" s="562"/>
      <c r="J209" s="562"/>
    </row>
    <row r="210" spans="2:10" ht="12.75">
      <c r="B210" s="562"/>
      <c r="C210" s="562"/>
      <c r="D210" s="562"/>
      <c r="E210" s="562"/>
      <c r="F210" s="562"/>
      <c r="G210" s="562"/>
      <c r="H210" s="562"/>
      <c r="I210" s="562"/>
      <c r="J210" s="562"/>
    </row>
    <row r="211" spans="2:10" ht="12.75">
      <c r="B211" s="562"/>
      <c r="C211" s="562"/>
      <c r="D211" s="562"/>
      <c r="E211" s="562"/>
      <c r="F211" s="562"/>
      <c r="G211" s="562"/>
      <c r="H211" s="562"/>
      <c r="I211" s="562"/>
      <c r="J211" s="562"/>
    </row>
    <row r="212" spans="2:10" ht="12.75">
      <c r="B212" s="562"/>
      <c r="C212" s="562"/>
      <c r="D212" s="562"/>
      <c r="E212" s="562"/>
      <c r="F212" s="562"/>
      <c r="G212" s="562"/>
      <c r="H212" s="562"/>
      <c r="I212" s="562"/>
      <c r="J212" s="562"/>
    </row>
    <row r="213" spans="2:10" ht="12.75">
      <c r="B213" s="562"/>
      <c r="C213" s="562"/>
      <c r="D213" s="562"/>
      <c r="E213" s="562"/>
      <c r="F213" s="562"/>
      <c r="G213" s="562"/>
      <c r="H213" s="562"/>
      <c r="I213" s="562"/>
      <c r="J213" s="562"/>
    </row>
    <row r="214" spans="2:10" ht="12.75">
      <c r="B214" s="562"/>
      <c r="C214" s="562"/>
      <c r="D214" s="562"/>
      <c r="E214" s="562"/>
      <c r="F214" s="562"/>
      <c r="G214" s="562"/>
      <c r="H214" s="562"/>
      <c r="I214" s="562"/>
      <c r="J214" s="562"/>
    </row>
    <row r="215" spans="2:10" ht="12.75">
      <c r="B215" s="562"/>
      <c r="C215" s="562"/>
      <c r="D215" s="562"/>
      <c r="E215" s="562"/>
      <c r="F215" s="562"/>
      <c r="G215" s="562"/>
      <c r="H215" s="562"/>
      <c r="I215" s="562"/>
      <c r="J215" s="562"/>
    </row>
    <row r="216" spans="2:10" ht="12.75">
      <c r="B216" s="562"/>
      <c r="C216" s="562"/>
      <c r="D216" s="562"/>
      <c r="E216" s="562"/>
      <c r="F216" s="562"/>
      <c r="G216" s="562"/>
      <c r="H216" s="562"/>
      <c r="I216" s="562"/>
      <c r="J216" s="562"/>
    </row>
    <row r="217" spans="2:10" ht="12.75">
      <c r="B217" s="562"/>
      <c r="C217" s="562"/>
      <c r="D217" s="562"/>
      <c r="E217" s="562"/>
      <c r="F217" s="562"/>
      <c r="G217" s="562"/>
      <c r="H217" s="562"/>
      <c r="I217" s="562"/>
      <c r="J217" s="562"/>
    </row>
    <row r="218" spans="2:10" ht="12.75">
      <c r="B218" s="562"/>
      <c r="C218" s="562"/>
      <c r="D218" s="562"/>
      <c r="E218" s="562"/>
      <c r="F218" s="562"/>
      <c r="G218" s="562"/>
      <c r="H218" s="562"/>
      <c r="I218" s="562"/>
      <c r="J218" s="562"/>
    </row>
    <row r="219" spans="2:10" ht="12.75">
      <c r="B219" s="562"/>
      <c r="C219" s="562"/>
      <c r="D219" s="562"/>
      <c r="E219" s="562"/>
      <c r="F219" s="562"/>
      <c r="G219" s="562"/>
      <c r="H219" s="562"/>
      <c r="I219" s="562"/>
      <c r="J219" s="562"/>
    </row>
    <row r="220" spans="2:10" ht="12.75">
      <c r="B220" s="562"/>
      <c r="C220" s="562"/>
      <c r="D220" s="562"/>
      <c r="E220" s="562"/>
      <c r="F220" s="562"/>
      <c r="G220" s="562"/>
      <c r="H220" s="562"/>
      <c r="I220" s="562"/>
      <c r="J220" s="562"/>
    </row>
    <row r="221" spans="2:10" ht="12.75">
      <c r="B221" s="562"/>
      <c r="C221" s="562"/>
      <c r="D221" s="562"/>
      <c r="E221" s="562"/>
      <c r="F221" s="562"/>
      <c r="G221" s="562"/>
      <c r="H221" s="562"/>
      <c r="I221" s="562"/>
      <c r="J221" s="562"/>
    </row>
    <row r="222" spans="2:10" ht="12.75">
      <c r="B222" s="562"/>
      <c r="C222" s="562"/>
      <c r="D222" s="562"/>
      <c r="E222" s="562"/>
      <c r="F222" s="562"/>
      <c r="G222" s="562"/>
      <c r="H222" s="562"/>
      <c r="I222" s="562"/>
      <c r="J222" s="562"/>
    </row>
    <row r="223" spans="2:10" ht="12.75">
      <c r="B223" s="562"/>
      <c r="C223" s="562"/>
      <c r="D223" s="562"/>
      <c r="E223" s="562"/>
      <c r="F223" s="562"/>
      <c r="G223" s="562"/>
      <c r="H223" s="562"/>
      <c r="I223" s="562"/>
      <c r="J223" s="562"/>
    </row>
    <row r="224" spans="2:10" ht="12.75">
      <c r="B224" s="562"/>
      <c r="C224" s="562"/>
      <c r="D224" s="562"/>
      <c r="E224" s="562"/>
      <c r="F224" s="562"/>
      <c r="G224" s="562"/>
      <c r="H224" s="562"/>
      <c r="I224" s="562"/>
      <c r="J224" s="562"/>
    </row>
    <row r="225" spans="2:10" ht="12.75">
      <c r="B225" s="562"/>
      <c r="C225" s="562"/>
      <c r="D225" s="562"/>
      <c r="E225" s="562"/>
      <c r="F225" s="562"/>
      <c r="G225" s="562"/>
      <c r="H225" s="562"/>
      <c r="I225" s="562"/>
      <c r="J225" s="562"/>
    </row>
    <row r="226" spans="2:10" ht="12.75">
      <c r="B226" s="562"/>
      <c r="C226" s="562"/>
      <c r="D226" s="562"/>
      <c r="E226" s="562"/>
      <c r="F226" s="562"/>
      <c r="G226" s="562"/>
      <c r="H226" s="562"/>
      <c r="I226" s="562"/>
      <c r="J226" s="562"/>
    </row>
    <row r="227" spans="2:10" ht="12.75">
      <c r="B227" s="562"/>
      <c r="C227" s="562"/>
      <c r="D227" s="562"/>
      <c r="E227" s="562"/>
      <c r="F227" s="562"/>
      <c r="G227" s="562"/>
      <c r="H227" s="562"/>
      <c r="I227" s="562"/>
      <c r="J227" s="562"/>
    </row>
    <row r="228" spans="2:10" ht="12.75">
      <c r="B228" s="562"/>
      <c r="C228" s="562"/>
      <c r="D228" s="562"/>
      <c r="E228" s="562"/>
      <c r="F228" s="562"/>
      <c r="G228" s="562"/>
      <c r="H228" s="562"/>
      <c r="I228" s="562"/>
      <c r="J228" s="562"/>
    </row>
    <row r="229" spans="2:10" ht="12.75">
      <c r="B229" s="562"/>
      <c r="C229" s="562"/>
      <c r="D229" s="562"/>
      <c r="E229" s="562"/>
      <c r="F229" s="562"/>
      <c r="G229" s="562"/>
      <c r="H229" s="562"/>
      <c r="I229" s="562"/>
      <c r="J229" s="562"/>
    </row>
    <row r="230" spans="2:10" ht="12.75">
      <c r="B230" s="562"/>
      <c r="C230" s="562"/>
      <c r="D230" s="562"/>
      <c r="E230" s="562"/>
      <c r="F230" s="562"/>
      <c r="G230" s="562"/>
      <c r="H230" s="562"/>
      <c r="I230" s="562"/>
      <c r="J230" s="562"/>
    </row>
    <row r="231" spans="2:10" ht="12.75">
      <c r="B231" s="562"/>
      <c r="C231" s="562"/>
      <c r="D231" s="562"/>
      <c r="E231" s="562"/>
      <c r="F231" s="562"/>
      <c r="G231" s="562"/>
      <c r="H231" s="562"/>
      <c r="I231" s="562"/>
      <c r="J231" s="562"/>
    </row>
    <row r="232" spans="2:10" ht="12.75">
      <c r="B232" s="562"/>
      <c r="C232" s="562"/>
      <c r="D232" s="562"/>
      <c r="E232" s="562"/>
      <c r="F232" s="562"/>
      <c r="G232" s="562"/>
      <c r="H232" s="562"/>
      <c r="I232" s="562"/>
      <c r="J232" s="562"/>
    </row>
    <row r="233" spans="2:10" ht="12.75">
      <c r="B233" s="562"/>
      <c r="C233" s="562"/>
      <c r="D233" s="562"/>
      <c r="E233" s="562"/>
      <c r="F233" s="562"/>
      <c r="G233" s="562"/>
      <c r="H233" s="562"/>
      <c r="I233" s="562"/>
      <c r="J233" s="562"/>
    </row>
    <row r="234" spans="2:10" ht="12.75">
      <c r="B234" s="562"/>
      <c r="C234" s="562"/>
      <c r="D234" s="562"/>
      <c r="E234" s="562"/>
      <c r="F234" s="562"/>
      <c r="G234" s="562"/>
      <c r="H234" s="562"/>
      <c r="I234" s="562"/>
      <c r="J234" s="562"/>
    </row>
    <row r="235" spans="2:10" ht="12.75">
      <c r="B235" s="562"/>
      <c r="C235" s="562"/>
      <c r="D235" s="562"/>
      <c r="E235" s="562"/>
      <c r="F235" s="562"/>
      <c r="G235" s="562"/>
      <c r="H235" s="562"/>
      <c r="I235" s="562"/>
      <c r="J235" s="562"/>
    </row>
    <row r="236" spans="2:10" ht="12.75">
      <c r="B236" s="562"/>
      <c r="C236" s="562"/>
      <c r="D236" s="562"/>
      <c r="E236" s="562"/>
      <c r="F236" s="562"/>
      <c r="G236" s="562"/>
      <c r="H236" s="562"/>
      <c r="I236" s="562"/>
      <c r="J236" s="562"/>
    </row>
    <row r="237" spans="2:10" ht="12.75">
      <c r="B237" s="562"/>
      <c r="C237" s="562"/>
      <c r="D237" s="562"/>
      <c r="E237" s="562"/>
      <c r="F237" s="562"/>
      <c r="G237" s="562"/>
      <c r="H237" s="562"/>
      <c r="I237" s="562"/>
      <c r="J237" s="562"/>
    </row>
    <row r="238" spans="2:10" ht="12.75">
      <c r="B238" s="562"/>
      <c r="C238" s="562"/>
      <c r="D238" s="562"/>
      <c r="E238" s="562"/>
      <c r="F238" s="562"/>
      <c r="G238" s="562"/>
      <c r="H238" s="562"/>
      <c r="I238" s="562"/>
      <c r="J238" s="562"/>
    </row>
    <row r="239" spans="2:10" ht="12.75">
      <c r="B239" s="562"/>
      <c r="C239" s="562"/>
      <c r="D239" s="562"/>
      <c r="E239" s="562"/>
      <c r="F239" s="562"/>
      <c r="G239" s="562"/>
      <c r="H239" s="562"/>
      <c r="I239" s="562"/>
      <c r="J239" s="562"/>
    </row>
    <row r="240" spans="2:10" ht="12.75">
      <c r="B240" s="562"/>
      <c r="C240" s="562"/>
      <c r="D240" s="562"/>
      <c r="E240" s="562"/>
      <c r="F240" s="562"/>
      <c r="G240" s="562"/>
      <c r="H240" s="562"/>
      <c r="I240" s="562"/>
      <c r="J240" s="562"/>
    </row>
    <row r="241" spans="2:10" ht="12.75">
      <c r="B241" s="562"/>
      <c r="C241" s="562"/>
      <c r="D241" s="562"/>
      <c r="E241" s="562"/>
      <c r="F241" s="562"/>
      <c r="G241" s="562"/>
      <c r="H241" s="562"/>
      <c r="I241" s="562"/>
      <c r="J241" s="562"/>
    </row>
    <row r="242" spans="2:10" ht="12.75">
      <c r="B242" s="562"/>
      <c r="C242" s="562"/>
      <c r="D242" s="562"/>
      <c r="E242" s="562"/>
      <c r="F242" s="562"/>
      <c r="G242" s="562"/>
      <c r="H242" s="562"/>
      <c r="I242" s="562"/>
      <c r="J242" s="562"/>
    </row>
    <row r="243" spans="2:10" ht="12.75">
      <c r="B243" s="562"/>
      <c r="C243" s="562"/>
      <c r="D243" s="562"/>
      <c r="E243" s="562"/>
      <c r="F243" s="562"/>
      <c r="G243" s="562"/>
      <c r="H243" s="562"/>
      <c r="I243" s="562"/>
      <c r="J243" s="562"/>
    </row>
    <row r="244" spans="2:10" ht="12.75">
      <c r="B244" s="562"/>
      <c r="C244" s="562"/>
      <c r="D244" s="562"/>
      <c r="E244" s="562"/>
      <c r="F244" s="562"/>
      <c r="G244" s="562"/>
      <c r="H244" s="562"/>
      <c r="I244" s="562"/>
      <c r="J244" s="562"/>
    </row>
    <row r="245" spans="2:10" ht="12.75">
      <c r="B245" s="562"/>
      <c r="C245" s="562"/>
      <c r="D245" s="562"/>
      <c r="E245" s="562"/>
      <c r="F245" s="562"/>
      <c r="G245" s="562"/>
      <c r="H245" s="562"/>
      <c r="I245" s="562"/>
      <c r="J245" s="562"/>
    </row>
    <row r="246" spans="2:10" ht="12.75">
      <c r="B246" s="562"/>
      <c r="C246" s="562"/>
      <c r="D246" s="562"/>
      <c r="E246" s="562"/>
      <c r="F246" s="562"/>
      <c r="G246" s="562"/>
      <c r="H246" s="562"/>
      <c r="I246" s="562"/>
      <c r="J246" s="562"/>
    </row>
    <row r="247" spans="2:10" ht="12.75">
      <c r="B247" s="562"/>
      <c r="C247" s="562"/>
      <c r="D247" s="562"/>
      <c r="E247" s="562"/>
      <c r="F247" s="562"/>
      <c r="G247" s="562"/>
      <c r="H247" s="562"/>
      <c r="I247" s="562"/>
      <c r="J247" s="562"/>
    </row>
    <row r="248" spans="2:10" ht="12.75">
      <c r="B248" s="562"/>
      <c r="C248" s="562"/>
      <c r="D248" s="562"/>
      <c r="E248" s="562"/>
      <c r="F248" s="562"/>
      <c r="G248" s="562"/>
      <c r="H248" s="562"/>
      <c r="I248" s="562"/>
      <c r="J248" s="562"/>
    </row>
    <row r="249" spans="2:10" ht="12.75">
      <c r="B249" s="562"/>
      <c r="C249" s="562"/>
      <c r="D249" s="562"/>
      <c r="E249" s="562"/>
      <c r="F249" s="562"/>
      <c r="G249" s="562"/>
      <c r="H249" s="562"/>
      <c r="I249" s="562"/>
      <c r="J249" s="562"/>
    </row>
    <row r="250" spans="2:10" ht="12.75">
      <c r="B250" s="562"/>
      <c r="C250" s="562"/>
      <c r="D250" s="562"/>
      <c r="E250" s="562"/>
      <c r="F250" s="562"/>
      <c r="G250" s="562"/>
      <c r="H250" s="562"/>
      <c r="I250" s="562"/>
      <c r="J250" s="562"/>
    </row>
    <row r="251" spans="2:10" ht="12.75">
      <c r="B251" s="562"/>
      <c r="C251" s="562"/>
      <c r="D251" s="562"/>
      <c r="E251" s="562"/>
      <c r="F251" s="562"/>
      <c r="G251" s="562"/>
      <c r="H251" s="562"/>
      <c r="I251" s="562"/>
      <c r="J251" s="562"/>
    </row>
    <row r="252" spans="2:10" ht="12.75">
      <c r="B252" s="562"/>
      <c r="C252" s="562"/>
      <c r="D252" s="562"/>
      <c r="E252" s="562"/>
      <c r="F252" s="562"/>
      <c r="G252" s="562"/>
      <c r="H252" s="562"/>
      <c r="I252" s="562"/>
      <c r="J252" s="562"/>
    </row>
    <row r="253" spans="2:10" ht="12.75">
      <c r="B253" s="562"/>
      <c r="C253" s="562"/>
      <c r="D253" s="562"/>
      <c r="E253" s="562"/>
      <c r="F253" s="562"/>
      <c r="G253" s="562"/>
      <c r="H253" s="562"/>
      <c r="I253" s="562"/>
      <c r="J253" s="562"/>
    </row>
    <row r="254" spans="2:10" ht="12.75">
      <c r="B254" s="562"/>
      <c r="C254" s="562"/>
      <c r="D254" s="562"/>
      <c r="E254" s="562"/>
      <c r="F254" s="562"/>
      <c r="G254" s="562"/>
      <c r="H254" s="562"/>
      <c r="I254" s="562"/>
      <c r="J254" s="562"/>
    </row>
    <row r="255" spans="2:10" ht="12.75">
      <c r="B255" s="562"/>
      <c r="C255" s="562"/>
      <c r="D255" s="562"/>
      <c r="E255" s="562"/>
      <c r="F255" s="562"/>
      <c r="G255" s="562"/>
      <c r="H255" s="562"/>
      <c r="I255" s="562"/>
      <c r="J255" s="562"/>
    </row>
    <row r="256" spans="2:10" ht="12.75">
      <c r="B256" s="562"/>
      <c r="C256" s="562"/>
      <c r="D256" s="562"/>
      <c r="E256" s="562"/>
      <c r="F256" s="562"/>
      <c r="G256" s="562"/>
      <c r="H256" s="562"/>
      <c r="I256" s="562"/>
      <c r="J256" s="562"/>
    </row>
    <row r="257" spans="2:10" ht="12.75">
      <c r="B257" s="562"/>
      <c r="C257" s="562"/>
      <c r="D257" s="562"/>
      <c r="E257" s="562"/>
      <c r="F257" s="562"/>
      <c r="G257" s="562"/>
      <c r="H257" s="562"/>
      <c r="I257" s="562"/>
      <c r="J257" s="562"/>
    </row>
    <row r="258" spans="2:10" ht="12.75">
      <c r="B258" s="562"/>
      <c r="C258" s="562"/>
      <c r="D258" s="562"/>
      <c r="E258" s="562"/>
      <c r="F258" s="562"/>
      <c r="G258" s="562"/>
      <c r="H258" s="562"/>
      <c r="I258" s="562"/>
      <c r="J258" s="562"/>
    </row>
    <row r="259" spans="2:10" ht="12.75">
      <c r="B259" s="562"/>
      <c r="C259" s="562"/>
      <c r="D259" s="562"/>
      <c r="E259" s="562"/>
      <c r="F259" s="562"/>
      <c r="G259" s="562"/>
      <c r="H259" s="562"/>
      <c r="I259" s="562"/>
      <c r="J259" s="562"/>
    </row>
    <row r="260" spans="2:10" ht="12.75">
      <c r="B260" s="562"/>
      <c r="C260" s="562"/>
      <c r="D260" s="562"/>
      <c r="E260" s="562"/>
      <c r="F260" s="562"/>
      <c r="G260" s="562"/>
      <c r="H260" s="562"/>
      <c r="I260" s="562"/>
      <c r="J260" s="562"/>
    </row>
    <row r="261" spans="2:10" ht="12.75">
      <c r="B261" s="562"/>
      <c r="C261" s="562"/>
      <c r="D261" s="562"/>
      <c r="E261" s="562"/>
      <c r="F261" s="562"/>
      <c r="G261" s="562"/>
      <c r="H261" s="562"/>
      <c r="I261" s="562"/>
      <c r="J261" s="562"/>
    </row>
    <row r="262" spans="2:10" ht="12.75">
      <c r="B262" s="562"/>
      <c r="C262" s="562"/>
      <c r="D262" s="562"/>
      <c r="E262" s="562"/>
      <c r="F262" s="562"/>
      <c r="G262" s="562"/>
      <c r="H262" s="562"/>
      <c r="I262" s="562"/>
      <c r="J262" s="562"/>
    </row>
    <row r="263" spans="2:10" ht="12.75">
      <c r="B263" s="562"/>
      <c r="C263" s="562"/>
      <c r="D263" s="562"/>
      <c r="E263" s="562"/>
      <c r="F263" s="562"/>
      <c r="G263" s="562"/>
      <c r="H263" s="562"/>
      <c r="I263" s="562"/>
      <c r="J263" s="562"/>
    </row>
    <row r="264" spans="2:10" ht="12.75">
      <c r="B264" s="562"/>
      <c r="C264" s="562"/>
      <c r="D264" s="562"/>
      <c r="E264" s="562"/>
      <c r="F264" s="562"/>
      <c r="G264" s="562"/>
      <c r="H264" s="562"/>
      <c r="I264" s="562"/>
      <c r="J264" s="562"/>
    </row>
    <row r="265" spans="2:10" ht="12.75">
      <c r="B265" s="562"/>
      <c r="C265" s="562"/>
      <c r="D265" s="562"/>
      <c r="E265" s="562"/>
      <c r="F265" s="562"/>
      <c r="G265" s="562"/>
      <c r="H265" s="562"/>
      <c r="I265" s="562"/>
      <c r="J265" s="562"/>
    </row>
    <row r="266" spans="2:10" ht="12.75">
      <c r="B266" s="562"/>
      <c r="C266" s="562"/>
      <c r="D266" s="562"/>
      <c r="E266" s="562"/>
      <c r="F266" s="562"/>
      <c r="G266" s="562"/>
      <c r="H266" s="562"/>
      <c r="I266" s="562"/>
      <c r="J266" s="562"/>
    </row>
    <row r="267" spans="2:10" ht="12.75">
      <c r="B267" s="562"/>
      <c r="C267" s="562"/>
      <c r="D267" s="562"/>
      <c r="E267" s="562"/>
      <c r="F267" s="562"/>
      <c r="G267" s="562"/>
      <c r="H267" s="562"/>
      <c r="I267" s="562"/>
      <c r="J267" s="562"/>
    </row>
    <row r="268" spans="2:10" ht="12.75">
      <c r="B268" s="562"/>
      <c r="C268" s="562"/>
      <c r="D268" s="562"/>
      <c r="E268" s="562"/>
      <c r="F268" s="562"/>
      <c r="G268" s="562"/>
      <c r="H268" s="562"/>
      <c r="I268" s="562"/>
      <c r="J268" s="562"/>
    </row>
    <row r="269" spans="2:10" ht="12.75">
      <c r="B269" s="562"/>
      <c r="C269" s="562"/>
      <c r="D269" s="562"/>
      <c r="E269" s="562"/>
      <c r="F269" s="562"/>
      <c r="G269" s="562"/>
      <c r="H269" s="562"/>
      <c r="I269" s="562"/>
      <c r="J269" s="562"/>
    </row>
    <row r="270" spans="2:10" ht="12.75">
      <c r="B270" s="562"/>
      <c r="C270" s="562"/>
      <c r="D270" s="562"/>
      <c r="E270" s="562"/>
      <c r="F270" s="562"/>
      <c r="G270" s="562"/>
      <c r="H270" s="562"/>
      <c r="I270" s="562"/>
      <c r="J270" s="562"/>
    </row>
    <row r="271" spans="2:10" ht="12.75">
      <c r="B271" s="562"/>
      <c r="C271" s="562"/>
      <c r="D271" s="562"/>
      <c r="E271" s="562"/>
      <c r="F271" s="562"/>
      <c r="G271" s="562"/>
      <c r="H271" s="562"/>
      <c r="I271" s="562"/>
      <c r="J271" s="562"/>
    </row>
    <row r="272" spans="2:10" ht="12.75">
      <c r="B272" s="562"/>
      <c r="C272" s="562"/>
      <c r="D272" s="562"/>
      <c r="E272" s="562"/>
      <c r="F272" s="562"/>
      <c r="G272" s="562"/>
      <c r="H272" s="562"/>
      <c r="I272" s="562"/>
      <c r="J272" s="562"/>
    </row>
    <row r="273" spans="2:10" ht="12.75">
      <c r="B273" s="562"/>
      <c r="C273" s="562"/>
      <c r="D273" s="562"/>
      <c r="E273" s="562"/>
      <c r="F273" s="562"/>
      <c r="G273" s="562"/>
      <c r="H273" s="562"/>
      <c r="I273" s="562"/>
      <c r="J273" s="562"/>
    </row>
    <row r="274" spans="2:10" ht="12.75">
      <c r="B274" s="562"/>
      <c r="C274" s="562"/>
      <c r="D274" s="562"/>
      <c r="E274" s="562"/>
      <c r="F274" s="562"/>
      <c r="G274" s="562"/>
      <c r="H274" s="562"/>
      <c r="I274" s="562"/>
      <c r="J274" s="562"/>
    </row>
    <row r="275" spans="2:10" ht="12.75">
      <c r="B275" s="562"/>
      <c r="C275" s="562"/>
      <c r="D275" s="562"/>
      <c r="E275" s="562"/>
      <c r="F275" s="562"/>
      <c r="G275" s="562"/>
      <c r="H275" s="562"/>
      <c r="I275" s="562"/>
      <c r="J275" s="562"/>
    </row>
    <row r="276" spans="2:10" ht="12.75">
      <c r="B276" s="562"/>
      <c r="C276" s="562"/>
      <c r="D276" s="562"/>
      <c r="E276" s="562"/>
      <c r="F276" s="562"/>
      <c r="G276" s="562"/>
      <c r="H276" s="562"/>
      <c r="I276" s="562"/>
      <c r="J276" s="562"/>
    </row>
    <row r="277" spans="2:10" ht="12.75">
      <c r="B277" s="562"/>
      <c r="C277" s="562"/>
      <c r="D277" s="562"/>
      <c r="E277" s="562"/>
      <c r="F277" s="562"/>
      <c r="G277" s="562"/>
      <c r="H277" s="562"/>
      <c r="I277" s="562"/>
      <c r="J277" s="562"/>
    </row>
    <row r="278" spans="2:10" ht="12.75">
      <c r="B278" s="562"/>
      <c r="C278" s="562"/>
      <c r="D278" s="562"/>
      <c r="E278" s="562"/>
      <c r="F278" s="562"/>
      <c r="G278" s="562"/>
      <c r="H278" s="562"/>
      <c r="I278" s="562"/>
      <c r="J278" s="562"/>
    </row>
    <row r="279" spans="2:10" ht="12.75">
      <c r="B279" s="562"/>
      <c r="C279" s="562"/>
      <c r="D279" s="562"/>
      <c r="E279" s="562"/>
      <c r="F279" s="562"/>
      <c r="G279" s="562"/>
      <c r="H279" s="562"/>
      <c r="I279" s="562"/>
      <c r="J279" s="562"/>
    </row>
    <row r="280" spans="2:10" ht="12.75">
      <c r="B280" s="562"/>
      <c r="C280" s="562"/>
      <c r="D280" s="562"/>
      <c r="E280" s="562"/>
      <c r="F280" s="562"/>
      <c r="G280" s="562"/>
      <c r="H280" s="562"/>
      <c r="I280" s="562"/>
      <c r="J280" s="562"/>
    </row>
    <row r="281" spans="2:10" ht="12.75">
      <c r="B281" s="562"/>
      <c r="C281" s="562"/>
      <c r="D281" s="562"/>
      <c r="E281" s="562"/>
      <c r="F281" s="562"/>
      <c r="G281" s="562"/>
      <c r="H281" s="562"/>
      <c r="I281" s="562"/>
      <c r="J281" s="562"/>
    </row>
    <row r="282" spans="2:10" ht="12.75">
      <c r="B282" s="562"/>
      <c r="C282" s="562"/>
      <c r="D282" s="562"/>
      <c r="E282" s="562"/>
      <c r="F282" s="562"/>
      <c r="G282" s="562"/>
      <c r="H282" s="562"/>
      <c r="I282" s="562"/>
      <c r="J282" s="562"/>
    </row>
    <row r="283" spans="2:10" ht="12.75">
      <c r="B283" s="562"/>
      <c r="C283" s="562"/>
      <c r="D283" s="562"/>
      <c r="E283" s="562"/>
      <c r="F283" s="562"/>
      <c r="G283" s="562"/>
      <c r="H283" s="562"/>
      <c r="I283" s="562"/>
      <c r="J283" s="562"/>
    </row>
    <row r="284" spans="2:10" ht="12.75">
      <c r="B284" s="562"/>
      <c r="C284" s="562"/>
      <c r="D284" s="562"/>
      <c r="E284" s="562"/>
      <c r="F284" s="562"/>
      <c r="G284" s="562"/>
      <c r="H284" s="562"/>
      <c r="I284" s="562"/>
      <c r="J284" s="562"/>
    </row>
    <row r="285" spans="2:10" ht="12.75">
      <c r="B285" s="562"/>
      <c r="C285" s="562"/>
      <c r="D285" s="562"/>
      <c r="E285" s="562"/>
      <c r="F285" s="562"/>
      <c r="G285" s="562"/>
      <c r="H285" s="562"/>
      <c r="I285" s="562"/>
      <c r="J285" s="562"/>
    </row>
    <row r="286" spans="2:10" ht="12.75">
      <c r="B286" s="562"/>
      <c r="C286" s="562"/>
      <c r="D286" s="562"/>
      <c r="E286" s="562"/>
      <c r="F286" s="562"/>
      <c r="G286" s="562"/>
      <c r="H286" s="562"/>
      <c r="I286" s="562"/>
      <c r="J286" s="562"/>
    </row>
    <row r="287" spans="2:10" ht="12.75">
      <c r="B287" s="562"/>
      <c r="C287" s="562"/>
      <c r="D287" s="562"/>
      <c r="E287" s="562"/>
      <c r="F287" s="562"/>
      <c r="G287" s="562"/>
      <c r="H287" s="562"/>
      <c r="I287" s="562"/>
      <c r="J287" s="562"/>
    </row>
    <row r="288" spans="2:10" ht="12.75">
      <c r="B288" s="562"/>
      <c r="C288" s="562"/>
      <c r="D288" s="562"/>
      <c r="E288" s="562"/>
      <c r="F288" s="562"/>
      <c r="G288" s="562"/>
      <c r="H288" s="562"/>
      <c r="I288" s="562"/>
      <c r="J288" s="562"/>
    </row>
    <row r="289" spans="2:10" ht="12.75">
      <c r="B289" s="562"/>
      <c r="C289" s="562"/>
      <c r="D289" s="562"/>
      <c r="E289" s="562"/>
      <c r="F289" s="562"/>
      <c r="G289" s="562"/>
      <c r="H289" s="562"/>
      <c r="I289" s="562"/>
      <c r="J289" s="562"/>
    </row>
    <row r="290" spans="2:10" ht="12.75">
      <c r="B290" s="562"/>
      <c r="C290" s="562"/>
      <c r="D290" s="562"/>
      <c r="E290" s="562"/>
      <c r="F290" s="562"/>
      <c r="G290" s="562"/>
      <c r="H290" s="562"/>
      <c r="I290" s="562"/>
      <c r="J290" s="562"/>
    </row>
    <row r="291" spans="2:10" ht="12.75">
      <c r="B291" s="562"/>
      <c r="C291" s="562"/>
      <c r="D291" s="562"/>
      <c r="E291" s="562"/>
      <c r="F291" s="562"/>
      <c r="G291" s="562"/>
      <c r="H291" s="562"/>
      <c r="I291" s="562"/>
      <c r="J291" s="562"/>
    </row>
    <row r="292" spans="2:10" ht="12.75">
      <c r="B292" s="562"/>
      <c r="C292" s="562"/>
      <c r="D292" s="562"/>
      <c r="E292" s="562"/>
      <c r="F292" s="562"/>
      <c r="G292" s="562"/>
      <c r="H292" s="562"/>
      <c r="I292" s="562"/>
      <c r="J292" s="562"/>
    </row>
    <row r="293" spans="2:10" ht="12.75">
      <c r="B293" s="562"/>
      <c r="C293" s="562"/>
      <c r="D293" s="562"/>
      <c r="E293" s="562"/>
      <c r="F293" s="562"/>
      <c r="G293" s="562"/>
      <c r="H293" s="562"/>
      <c r="I293" s="562"/>
      <c r="J293" s="562"/>
    </row>
    <row r="294" spans="2:10" ht="12.75">
      <c r="B294" s="562"/>
      <c r="C294" s="562"/>
      <c r="D294" s="562"/>
      <c r="E294" s="562"/>
      <c r="F294" s="562"/>
      <c r="G294" s="562"/>
      <c r="H294" s="562"/>
      <c r="I294" s="562"/>
      <c r="J294" s="562"/>
    </row>
    <row r="295" spans="2:10" ht="12.75">
      <c r="B295" s="562"/>
      <c r="C295" s="562"/>
      <c r="D295" s="562"/>
      <c r="E295" s="562"/>
      <c r="F295" s="562"/>
      <c r="G295" s="562"/>
      <c r="H295" s="562"/>
      <c r="I295" s="562"/>
      <c r="J295" s="562"/>
    </row>
    <row r="296" spans="2:10" ht="12.75">
      <c r="B296" s="562"/>
      <c r="C296" s="562"/>
      <c r="D296" s="562"/>
      <c r="E296" s="562"/>
      <c r="F296" s="562"/>
      <c r="G296" s="562"/>
      <c r="H296" s="562"/>
      <c r="I296" s="562"/>
      <c r="J296" s="562"/>
    </row>
    <row r="297" spans="2:10" ht="12.75">
      <c r="B297" s="562"/>
      <c r="C297" s="562"/>
      <c r="D297" s="562"/>
      <c r="E297" s="562"/>
      <c r="F297" s="562"/>
      <c r="G297" s="562"/>
      <c r="H297" s="562"/>
      <c r="I297" s="562"/>
      <c r="J297" s="562"/>
    </row>
    <row r="298" spans="2:10" ht="12.75">
      <c r="B298" s="562"/>
      <c r="C298" s="562"/>
      <c r="D298" s="562"/>
      <c r="E298" s="562"/>
      <c r="F298" s="562"/>
      <c r="G298" s="562"/>
      <c r="H298" s="562"/>
      <c r="I298" s="562"/>
      <c r="J298" s="562"/>
    </row>
    <row r="299" spans="2:10" ht="12.75">
      <c r="B299" s="562"/>
      <c r="C299" s="562"/>
      <c r="D299" s="562"/>
      <c r="E299" s="562"/>
      <c r="F299" s="562"/>
      <c r="G299" s="562"/>
      <c r="H299" s="562"/>
      <c r="I299" s="562"/>
      <c r="J299" s="562"/>
    </row>
    <row r="300" spans="2:10" ht="12.75">
      <c r="B300" s="562"/>
      <c r="C300" s="562"/>
      <c r="D300" s="562"/>
      <c r="E300" s="562"/>
      <c r="F300" s="562"/>
      <c r="G300" s="562"/>
      <c r="H300" s="562"/>
      <c r="I300" s="562"/>
      <c r="J300" s="562"/>
    </row>
    <row r="301" spans="2:10" ht="12.75">
      <c r="B301" s="562"/>
      <c r="C301" s="562"/>
      <c r="D301" s="562"/>
      <c r="E301" s="562"/>
      <c r="F301" s="562"/>
      <c r="G301" s="562"/>
      <c r="H301" s="562"/>
      <c r="I301" s="562"/>
      <c r="J301" s="562"/>
    </row>
    <row r="302" spans="2:10" ht="12.75">
      <c r="B302" s="562"/>
      <c r="C302" s="562"/>
      <c r="D302" s="562"/>
      <c r="E302" s="562"/>
      <c r="F302" s="562"/>
      <c r="G302" s="562"/>
      <c r="H302" s="562"/>
      <c r="I302" s="562"/>
      <c r="J302" s="562"/>
    </row>
    <row r="303" spans="2:10" ht="12.75">
      <c r="B303" s="562"/>
      <c r="C303" s="562"/>
      <c r="D303" s="562"/>
      <c r="E303" s="562"/>
      <c r="F303" s="562"/>
      <c r="G303" s="562"/>
      <c r="H303" s="562"/>
      <c r="I303" s="562"/>
      <c r="J303" s="562"/>
    </row>
    <row r="304" spans="2:10" ht="12.75">
      <c r="B304" s="562"/>
      <c r="C304" s="562"/>
      <c r="D304" s="562"/>
      <c r="E304" s="562"/>
      <c r="F304" s="562"/>
      <c r="G304" s="562"/>
      <c r="H304" s="562"/>
      <c r="I304" s="562"/>
      <c r="J304" s="562"/>
    </row>
    <row r="305" spans="2:10" ht="12.75">
      <c r="B305" s="562"/>
      <c r="C305" s="562"/>
      <c r="D305" s="562"/>
      <c r="E305" s="562"/>
      <c r="F305" s="562"/>
      <c r="G305" s="562"/>
      <c r="H305" s="562"/>
      <c r="I305" s="562"/>
      <c r="J305" s="562"/>
    </row>
    <row r="306" spans="2:10" ht="12.75">
      <c r="B306" s="562"/>
      <c r="C306" s="562"/>
      <c r="D306" s="562"/>
      <c r="E306" s="562"/>
      <c r="F306" s="562"/>
      <c r="G306" s="562"/>
      <c r="H306" s="562"/>
      <c r="I306" s="562"/>
      <c r="J306" s="562"/>
    </row>
    <row r="307" spans="2:10" ht="12.75">
      <c r="B307" s="562"/>
      <c r="C307" s="562"/>
      <c r="D307" s="562"/>
      <c r="E307" s="562"/>
      <c r="F307" s="562"/>
      <c r="G307" s="562"/>
      <c r="H307" s="562"/>
      <c r="I307" s="562"/>
      <c r="J307" s="562"/>
    </row>
    <row r="308" spans="2:10" ht="12.75">
      <c r="B308" s="562"/>
      <c r="C308" s="562"/>
      <c r="D308" s="562"/>
      <c r="E308" s="562"/>
      <c r="F308" s="562"/>
      <c r="G308" s="562"/>
      <c r="H308" s="562"/>
      <c r="I308" s="562"/>
      <c r="J308" s="562"/>
    </row>
    <row r="309" spans="2:10" ht="12.75">
      <c r="B309" s="562"/>
      <c r="C309" s="562"/>
      <c r="D309" s="562"/>
      <c r="E309" s="562"/>
      <c r="F309" s="562"/>
      <c r="G309" s="562"/>
      <c r="H309" s="562"/>
      <c r="I309" s="562"/>
      <c r="J309" s="562"/>
    </row>
    <row r="310" spans="2:10" ht="12.75">
      <c r="B310" s="562"/>
      <c r="C310" s="562"/>
      <c r="D310" s="562"/>
      <c r="E310" s="562"/>
      <c r="F310" s="562"/>
      <c r="G310" s="562"/>
      <c r="H310" s="562"/>
      <c r="I310" s="562"/>
      <c r="J310" s="562"/>
    </row>
    <row r="311" spans="2:10" ht="12.75">
      <c r="B311" s="562"/>
      <c r="C311" s="562"/>
      <c r="D311" s="562"/>
      <c r="E311" s="562"/>
      <c r="F311" s="562"/>
      <c r="G311" s="562"/>
      <c r="H311" s="562"/>
      <c r="I311" s="562"/>
      <c r="J311" s="562"/>
    </row>
    <row r="312" spans="2:10" ht="12.75">
      <c r="B312" s="562"/>
      <c r="C312" s="562"/>
      <c r="D312" s="562"/>
      <c r="E312" s="562"/>
      <c r="F312" s="562"/>
      <c r="G312" s="562"/>
      <c r="H312" s="562"/>
      <c r="I312" s="562"/>
      <c r="J312" s="562"/>
    </row>
    <row r="313" spans="2:10" ht="12.75">
      <c r="B313" s="562"/>
      <c r="C313" s="562"/>
      <c r="D313" s="562"/>
      <c r="E313" s="562"/>
      <c r="F313" s="562"/>
      <c r="G313" s="562"/>
      <c r="H313" s="562"/>
      <c r="I313" s="562"/>
      <c r="J313" s="562"/>
    </row>
    <row r="314" spans="2:10" ht="12.75">
      <c r="B314" s="562"/>
      <c r="C314" s="562"/>
      <c r="D314" s="562"/>
      <c r="E314" s="562"/>
      <c r="F314" s="562"/>
      <c r="G314" s="562"/>
      <c r="H314" s="562"/>
      <c r="I314" s="562"/>
      <c r="J314" s="562"/>
    </row>
    <row r="315" spans="2:10" ht="12.75">
      <c r="B315" s="562"/>
      <c r="C315" s="562"/>
      <c r="D315" s="562"/>
      <c r="E315" s="562"/>
      <c r="F315" s="562"/>
      <c r="G315" s="562"/>
      <c r="H315" s="562"/>
      <c r="I315" s="562"/>
      <c r="J315" s="562"/>
    </row>
    <row r="316" spans="2:10" ht="12.75">
      <c r="B316" s="562"/>
      <c r="C316" s="562"/>
      <c r="D316" s="562"/>
      <c r="E316" s="562"/>
      <c r="F316" s="562"/>
      <c r="G316" s="562"/>
      <c r="H316" s="562"/>
      <c r="I316" s="562"/>
      <c r="J316" s="562"/>
    </row>
    <row r="317" spans="2:10" ht="12.75">
      <c r="B317" s="562"/>
      <c r="C317" s="562"/>
      <c r="D317" s="562"/>
      <c r="E317" s="562"/>
      <c r="F317" s="562"/>
      <c r="G317" s="562"/>
      <c r="H317" s="562"/>
      <c r="I317" s="562"/>
      <c r="J317" s="562"/>
    </row>
    <row r="318" spans="2:10" ht="12.75">
      <c r="B318" s="562"/>
      <c r="C318" s="562"/>
      <c r="D318" s="562"/>
      <c r="E318" s="562"/>
      <c r="F318" s="562"/>
      <c r="G318" s="562"/>
      <c r="H318" s="562"/>
      <c r="I318" s="562"/>
      <c r="J318" s="562"/>
    </row>
    <row r="319" spans="2:10" ht="12.75">
      <c r="B319" s="562"/>
      <c r="C319" s="562"/>
      <c r="D319" s="562"/>
      <c r="E319" s="562"/>
      <c r="F319" s="562"/>
      <c r="G319" s="562"/>
      <c r="H319" s="562"/>
      <c r="I319" s="562"/>
      <c r="J319" s="562"/>
    </row>
    <row r="320" spans="2:10" ht="12.75">
      <c r="B320" s="562"/>
      <c r="C320" s="562"/>
      <c r="D320" s="562"/>
      <c r="E320" s="562"/>
      <c r="F320" s="562"/>
      <c r="G320" s="562"/>
      <c r="H320" s="562"/>
      <c r="I320" s="562"/>
      <c r="J320" s="562"/>
    </row>
    <row r="321" spans="2:10" ht="12.75">
      <c r="B321" s="562"/>
      <c r="C321" s="562"/>
      <c r="D321" s="562"/>
      <c r="E321" s="562"/>
      <c r="F321" s="562"/>
      <c r="G321" s="562"/>
      <c r="H321" s="562"/>
      <c r="I321" s="562"/>
      <c r="J321" s="562"/>
    </row>
    <row r="322" spans="2:10" ht="12.75">
      <c r="B322" s="562"/>
      <c r="C322" s="562"/>
      <c r="D322" s="562"/>
      <c r="E322" s="562"/>
      <c r="F322" s="562"/>
      <c r="G322" s="562"/>
      <c r="H322" s="562"/>
      <c r="I322" s="562"/>
      <c r="J322" s="562"/>
    </row>
    <row r="323" spans="2:10" ht="12.75">
      <c r="B323" s="562"/>
      <c r="C323" s="562"/>
      <c r="D323" s="562"/>
      <c r="E323" s="562"/>
      <c r="F323" s="562"/>
      <c r="G323" s="562"/>
      <c r="H323" s="562"/>
      <c r="I323" s="562"/>
      <c r="J323" s="562"/>
    </row>
    <row r="324" spans="2:10" ht="12.75">
      <c r="B324" s="562"/>
      <c r="C324" s="562"/>
      <c r="D324" s="562"/>
      <c r="E324" s="562"/>
      <c r="F324" s="562"/>
      <c r="G324" s="562"/>
      <c r="H324" s="562"/>
      <c r="I324" s="562"/>
      <c r="J324" s="562"/>
    </row>
    <row r="325" spans="2:10" ht="12.75">
      <c r="B325" s="562"/>
      <c r="C325" s="562"/>
      <c r="D325" s="562"/>
      <c r="E325" s="562"/>
      <c r="F325" s="562"/>
      <c r="G325" s="562"/>
      <c r="H325" s="562"/>
      <c r="I325" s="562"/>
      <c r="J325" s="562"/>
    </row>
    <row r="326" spans="2:10" ht="12.75">
      <c r="B326" s="562"/>
      <c r="C326" s="562"/>
      <c r="D326" s="562"/>
      <c r="E326" s="562"/>
      <c r="F326" s="562"/>
      <c r="G326" s="562"/>
      <c r="H326" s="562"/>
      <c r="I326" s="562"/>
      <c r="J326" s="562"/>
    </row>
    <row r="327" spans="2:10" ht="12.75">
      <c r="B327" s="562"/>
      <c r="C327" s="562"/>
      <c r="D327" s="562"/>
      <c r="E327" s="562"/>
      <c r="F327" s="562"/>
      <c r="G327" s="562"/>
      <c r="H327" s="562"/>
      <c r="I327" s="562"/>
      <c r="J327" s="562"/>
    </row>
    <row r="328" spans="2:10" ht="12.75">
      <c r="B328" s="562"/>
      <c r="C328" s="562"/>
      <c r="D328" s="562"/>
      <c r="E328" s="562"/>
      <c r="F328" s="562"/>
      <c r="G328" s="562"/>
      <c r="H328" s="562"/>
      <c r="I328" s="562"/>
      <c r="J328" s="562"/>
    </row>
    <row r="329" spans="2:10" ht="12.75">
      <c r="B329" s="562"/>
      <c r="C329" s="562"/>
      <c r="D329" s="562"/>
      <c r="E329" s="562"/>
      <c r="F329" s="562"/>
      <c r="G329" s="562"/>
      <c r="H329" s="562"/>
      <c r="I329" s="562"/>
      <c r="J329" s="562"/>
    </row>
    <row r="330" spans="2:10" ht="12.75">
      <c r="B330" s="562"/>
      <c r="C330" s="562"/>
      <c r="D330" s="562"/>
      <c r="E330" s="562"/>
      <c r="F330" s="562"/>
      <c r="G330" s="562"/>
      <c r="H330" s="562"/>
      <c r="I330" s="562"/>
      <c r="J330" s="562"/>
    </row>
    <row r="331" spans="2:10" ht="12.75">
      <c r="B331" s="562"/>
      <c r="C331" s="562"/>
      <c r="D331" s="562"/>
      <c r="E331" s="562"/>
      <c r="F331" s="562"/>
      <c r="G331" s="562"/>
      <c r="H331" s="562"/>
      <c r="I331" s="562"/>
      <c r="J331" s="562"/>
    </row>
    <row r="332" spans="2:10" ht="12.75">
      <c r="B332" s="562"/>
      <c r="C332" s="562"/>
      <c r="D332" s="562"/>
      <c r="E332" s="562"/>
      <c r="F332" s="562"/>
      <c r="G332" s="562"/>
      <c r="H332" s="562"/>
      <c r="I332" s="562"/>
      <c r="J332" s="562"/>
    </row>
    <row r="333" spans="2:10" ht="12.75">
      <c r="B333" s="562"/>
      <c r="C333" s="562"/>
      <c r="D333" s="562"/>
      <c r="E333" s="562"/>
      <c r="F333" s="562"/>
      <c r="G333" s="562"/>
      <c r="H333" s="562"/>
      <c r="I333" s="562"/>
      <c r="J333" s="562"/>
    </row>
    <row r="334" spans="2:10" ht="12.75">
      <c r="B334" s="562"/>
      <c r="C334" s="562"/>
      <c r="D334" s="562"/>
      <c r="E334" s="562"/>
      <c r="F334" s="562"/>
      <c r="G334" s="562"/>
      <c r="H334" s="562"/>
      <c r="I334" s="562"/>
      <c r="J334" s="562"/>
    </row>
    <row r="335" spans="2:10" ht="12.75">
      <c r="B335" s="562"/>
      <c r="C335" s="562"/>
      <c r="D335" s="562"/>
      <c r="E335" s="562"/>
      <c r="F335" s="562"/>
      <c r="G335" s="562"/>
      <c r="H335" s="562"/>
      <c r="I335" s="562"/>
      <c r="J335" s="562"/>
    </row>
    <row r="336" spans="2:10" ht="12.75">
      <c r="B336" s="562"/>
      <c r="C336" s="562"/>
      <c r="D336" s="562"/>
      <c r="E336" s="562"/>
      <c r="F336" s="562"/>
      <c r="G336" s="562"/>
      <c r="H336" s="562"/>
      <c r="I336" s="562"/>
      <c r="J336" s="562"/>
    </row>
    <row r="337" spans="2:10" ht="12.75">
      <c r="B337" s="562"/>
      <c r="C337" s="562"/>
      <c r="D337" s="562"/>
      <c r="E337" s="562"/>
      <c r="F337" s="562"/>
      <c r="G337" s="562"/>
      <c r="H337" s="562"/>
      <c r="I337" s="562"/>
      <c r="J337" s="562"/>
    </row>
    <row r="338" spans="2:10" ht="12.75">
      <c r="B338" s="562"/>
      <c r="C338" s="562"/>
      <c r="D338" s="562"/>
      <c r="E338" s="562"/>
      <c r="F338" s="562"/>
      <c r="G338" s="562"/>
      <c r="H338" s="562"/>
      <c r="I338" s="562"/>
      <c r="J338" s="562"/>
    </row>
    <row r="339" spans="2:10" ht="12.75">
      <c r="B339" s="562"/>
      <c r="C339" s="562"/>
      <c r="D339" s="562"/>
      <c r="E339" s="562"/>
      <c r="F339" s="562"/>
      <c r="G339" s="562"/>
      <c r="H339" s="562"/>
      <c r="I339" s="562"/>
      <c r="J339" s="562"/>
    </row>
    <row r="340" spans="2:10" ht="12.75">
      <c r="B340" s="562"/>
      <c r="C340" s="562"/>
      <c r="D340" s="562"/>
      <c r="E340" s="562"/>
      <c r="F340" s="562"/>
      <c r="G340" s="562"/>
      <c r="H340" s="562"/>
      <c r="I340" s="562"/>
      <c r="J340" s="562"/>
    </row>
    <row r="341" spans="2:10" ht="12.75">
      <c r="B341" s="562"/>
      <c r="C341" s="562"/>
      <c r="D341" s="562"/>
      <c r="E341" s="562"/>
      <c r="F341" s="562"/>
      <c r="G341" s="562"/>
      <c r="H341" s="562"/>
      <c r="I341" s="562"/>
      <c r="J341" s="562"/>
    </row>
    <row r="342" spans="2:10" ht="12.75">
      <c r="B342" s="562"/>
      <c r="C342" s="562"/>
      <c r="D342" s="562"/>
      <c r="E342" s="562"/>
      <c r="F342" s="562"/>
      <c r="G342" s="562"/>
      <c r="H342" s="562"/>
      <c r="I342" s="562"/>
      <c r="J342" s="562"/>
    </row>
    <row r="343" spans="2:10" ht="12.75">
      <c r="B343" s="562"/>
      <c r="C343" s="562"/>
      <c r="D343" s="562"/>
      <c r="E343" s="562"/>
      <c r="F343" s="562"/>
      <c r="G343" s="562"/>
      <c r="H343" s="562"/>
      <c r="I343" s="562"/>
      <c r="J343" s="562"/>
    </row>
    <row r="344" spans="2:10" ht="12.75">
      <c r="B344" s="562"/>
      <c r="C344" s="562"/>
      <c r="D344" s="562"/>
      <c r="E344" s="562"/>
      <c r="F344" s="562"/>
      <c r="G344" s="562"/>
      <c r="H344" s="562"/>
      <c r="I344" s="562"/>
      <c r="J344" s="562"/>
    </row>
    <row r="345" spans="2:10" ht="12.75">
      <c r="B345" s="562"/>
      <c r="C345" s="562"/>
      <c r="D345" s="562"/>
      <c r="E345" s="562"/>
      <c r="F345" s="562"/>
      <c r="G345" s="562"/>
      <c r="H345" s="562"/>
      <c r="I345" s="562"/>
      <c r="J345" s="562"/>
    </row>
    <row r="346" spans="2:10" ht="12.75">
      <c r="B346" s="562"/>
      <c r="C346" s="562"/>
      <c r="D346" s="562"/>
      <c r="E346" s="562"/>
      <c r="F346" s="562"/>
      <c r="G346" s="562"/>
      <c r="H346" s="562"/>
      <c r="I346" s="562"/>
      <c r="J346" s="562"/>
    </row>
    <row r="347" spans="2:10" ht="12.75">
      <c r="B347" s="562"/>
      <c r="C347" s="562"/>
      <c r="D347" s="562"/>
      <c r="E347" s="562"/>
      <c r="F347" s="562"/>
      <c r="G347" s="562"/>
      <c r="H347" s="562"/>
      <c r="I347" s="562"/>
      <c r="J347" s="562"/>
    </row>
    <row r="348" spans="2:10" ht="12.75">
      <c r="B348" s="562"/>
      <c r="C348" s="562"/>
      <c r="D348" s="562"/>
      <c r="E348" s="562"/>
      <c r="F348" s="562"/>
      <c r="G348" s="562"/>
      <c r="H348" s="562"/>
      <c r="I348" s="562"/>
      <c r="J348" s="562"/>
    </row>
    <row r="349" spans="2:10" ht="12.75">
      <c r="B349" s="562"/>
      <c r="C349" s="562"/>
      <c r="D349" s="562"/>
      <c r="E349" s="562"/>
      <c r="F349" s="562"/>
      <c r="G349" s="562"/>
      <c r="H349" s="562"/>
      <c r="I349" s="562"/>
      <c r="J349" s="562"/>
    </row>
    <row r="350" spans="2:10" ht="12.75">
      <c r="B350" s="562"/>
      <c r="C350" s="562"/>
      <c r="D350" s="562"/>
      <c r="E350" s="562"/>
      <c r="F350" s="562"/>
      <c r="G350" s="562"/>
      <c r="H350" s="562"/>
      <c r="I350" s="562"/>
      <c r="J350" s="562"/>
    </row>
    <row r="351" spans="2:10" ht="12.75">
      <c r="B351" s="562"/>
      <c r="C351" s="562"/>
      <c r="D351" s="562"/>
      <c r="E351" s="562"/>
      <c r="F351" s="562"/>
      <c r="G351" s="562"/>
      <c r="H351" s="562"/>
      <c r="I351" s="562"/>
      <c r="J351" s="562"/>
    </row>
    <row r="352" spans="2:10" ht="12.75">
      <c r="B352" s="562"/>
      <c r="C352" s="562"/>
      <c r="D352" s="562"/>
      <c r="E352" s="562"/>
      <c r="F352" s="562"/>
      <c r="G352" s="562"/>
      <c r="H352" s="562"/>
      <c r="I352" s="562"/>
      <c r="J352" s="562"/>
    </row>
    <row r="353" spans="2:10" ht="12.75">
      <c r="B353" s="562"/>
      <c r="C353" s="562"/>
      <c r="D353" s="562"/>
      <c r="E353" s="562"/>
      <c r="F353" s="562"/>
      <c r="G353" s="562"/>
      <c r="H353" s="562"/>
      <c r="I353" s="562"/>
      <c r="J353" s="562"/>
    </row>
    <row r="354" spans="2:10" ht="12.75">
      <c r="B354" s="562"/>
      <c r="C354" s="562"/>
      <c r="D354" s="562"/>
      <c r="E354" s="562"/>
      <c r="F354" s="562"/>
      <c r="G354" s="562"/>
      <c r="H354" s="562"/>
      <c r="I354" s="562"/>
      <c r="J354" s="562"/>
    </row>
    <row r="355" spans="2:10" ht="12.75">
      <c r="B355" s="562"/>
      <c r="C355" s="562"/>
      <c r="D355" s="562"/>
      <c r="E355" s="562"/>
      <c r="F355" s="562"/>
      <c r="G355" s="562"/>
      <c r="H355" s="562"/>
      <c r="I355" s="562"/>
      <c r="J355" s="562"/>
    </row>
    <row r="356" spans="2:10" ht="12.75">
      <c r="B356" s="562"/>
      <c r="C356" s="562"/>
      <c r="D356" s="562"/>
      <c r="E356" s="562"/>
      <c r="F356" s="562"/>
      <c r="G356" s="562"/>
      <c r="H356" s="562"/>
      <c r="I356" s="562"/>
      <c r="J356" s="562"/>
    </row>
    <row r="357" spans="2:10" ht="12.75">
      <c r="B357" s="562"/>
      <c r="C357" s="562"/>
      <c r="D357" s="562"/>
      <c r="E357" s="562"/>
      <c r="F357" s="562"/>
      <c r="G357" s="562"/>
      <c r="H357" s="562"/>
      <c r="I357" s="562"/>
      <c r="J357" s="562"/>
    </row>
    <row r="358" spans="2:10" ht="12.75">
      <c r="B358" s="562"/>
      <c r="C358" s="562"/>
      <c r="D358" s="562"/>
      <c r="E358" s="562"/>
      <c r="F358" s="562"/>
      <c r="G358" s="562"/>
      <c r="H358" s="562"/>
      <c r="I358" s="562"/>
      <c r="J358" s="562"/>
    </row>
    <row r="359" spans="2:10" ht="12.75">
      <c r="B359" s="562"/>
      <c r="C359" s="562"/>
      <c r="D359" s="562"/>
      <c r="E359" s="562"/>
      <c r="F359" s="562"/>
      <c r="G359" s="562"/>
      <c r="H359" s="562"/>
      <c r="I359" s="562"/>
      <c r="J359" s="562"/>
    </row>
    <row r="360" spans="2:10" ht="12.75">
      <c r="B360" s="562"/>
      <c r="C360" s="562"/>
      <c r="D360" s="562"/>
      <c r="E360" s="562"/>
      <c r="F360" s="562"/>
      <c r="G360" s="562"/>
      <c r="H360" s="562"/>
      <c r="I360" s="562"/>
      <c r="J360" s="562"/>
    </row>
    <row r="361" spans="2:10" ht="12.75">
      <c r="B361" s="562"/>
      <c r="C361" s="562"/>
      <c r="D361" s="562"/>
      <c r="E361" s="562"/>
      <c r="F361" s="562"/>
      <c r="G361" s="562"/>
      <c r="H361" s="562"/>
      <c r="I361" s="562"/>
      <c r="J361" s="562"/>
    </row>
    <row r="362" spans="2:10" ht="12.75">
      <c r="B362" s="562"/>
      <c r="C362" s="562"/>
      <c r="D362" s="562"/>
      <c r="E362" s="562"/>
      <c r="F362" s="562"/>
      <c r="G362" s="562"/>
      <c r="H362" s="562"/>
      <c r="I362" s="562"/>
      <c r="J362" s="562"/>
    </row>
    <row r="363" spans="2:10" ht="12.75">
      <c r="B363" s="562"/>
      <c r="C363" s="562"/>
      <c r="D363" s="562"/>
      <c r="E363" s="562"/>
      <c r="F363" s="562"/>
      <c r="G363" s="562"/>
      <c r="H363" s="562"/>
      <c r="I363" s="562"/>
      <c r="J363" s="562"/>
    </row>
    <row r="364" spans="2:10" ht="12.75">
      <c r="B364" s="562"/>
      <c r="C364" s="562"/>
      <c r="D364" s="562"/>
      <c r="E364" s="562"/>
      <c r="F364" s="562"/>
      <c r="G364" s="562"/>
      <c r="H364" s="562"/>
      <c r="I364" s="562"/>
      <c r="J364" s="562"/>
    </row>
    <row r="365" spans="2:10" ht="12.75">
      <c r="B365" s="562"/>
      <c r="C365" s="562"/>
      <c r="D365" s="562"/>
      <c r="E365" s="562"/>
      <c r="F365" s="562"/>
      <c r="G365" s="562"/>
      <c r="H365" s="562"/>
      <c r="I365" s="562"/>
      <c r="J365" s="562"/>
    </row>
    <row r="366" spans="2:10" ht="12.75">
      <c r="B366" s="562"/>
      <c r="C366" s="562"/>
      <c r="D366" s="562"/>
      <c r="E366" s="562"/>
      <c r="F366" s="562"/>
      <c r="G366" s="562"/>
      <c r="H366" s="562"/>
      <c r="I366" s="562"/>
      <c r="J366" s="562"/>
    </row>
    <row r="367" spans="2:10" ht="12.75">
      <c r="B367" s="562"/>
      <c r="C367" s="562"/>
      <c r="D367" s="562"/>
      <c r="E367" s="562"/>
      <c r="F367" s="562"/>
      <c r="G367" s="562"/>
      <c r="H367" s="562"/>
      <c r="I367" s="562"/>
      <c r="J367" s="562"/>
    </row>
    <row r="368" spans="2:10" ht="12.75">
      <c r="B368" s="562"/>
      <c r="C368" s="562"/>
      <c r="D368" s="562"/>
      <c r="E368" s="562"/>
      <c r="F368" s="562"/>
      <c r="G368" s="562"/>
      <c r="H368" s="562"/>
      <c r="I368" s="562"/>
      <c r="J368" s="562"/>
    </row>
    <row r="369" spans="2:10" ht="12.75">
      <c r="B369" s="562"/>
      <c r="C369" s="562"/>
      <c r="D369" s="562"/>
      <c r="E369" s="562"/>
      <c r="F369" s="562"/>
      <c r="G369" s="562"/>
      <c r="H369" s="562"/>
      <c r="I369" s="562"/>
      <c r="J369" s="562"/>
    </row>
    <row r="370" spans="2:10" ht="12.75">
      <c r="B370" s="562"/>
      <c r="C370" s="562"/>
      <c r="D370" s="562"/>
      <c r="E370" s="562"/>
      <c r="F370" s="562"/>
      <c r="G370" s="562"/>
      <c r="H370" s="562"/>
      <c r="I370" s="562"/>
      <c r="J370" s="562"/>
    </row>
    <row r="371" spans="2:10" ht="12.75">
      <c r="B371" s="562"/>
      <c r="C371" s="562"/>
      <c r="D371" s="562"/>
      <c r="E371" s="562"/>
      <c r="F371" s="562"/>
      <c r="G371" s="562"/>
      <c r="H371" s="562"/>
      <c r="I371" s="562"/>
      <c r="J371" s="562"/>
    </row>
    <row r="372" spans="2:10" ht="12.75">
      <c r="B372" s="562"/>
      <c r="C372" s="562"/>
      <c r="D372" s="562"/>
      <c r="E372" s="562"/>
      <c r="F372" s="562"/>
      <c r="G372" s="562"/>
      <c r="H372" s="562"/>
      <c r="I372" s="562"/>
      <c r="J372" s="562"/>
    </row>
    <row r="373" spans="2:10" ht="12.75">
      <c r="B373" s="562"/>
      <c r="C373" s="562"/>
      <c r="D373" s="562"/>
      <c r="E373" s="562"/>
      <c r="F373" s="562"/>
      <c r="G373" s="562"/>
      <c r="H373" s="562"/>
      <c r="I373" s="562"/>
      <c r="J373" s="562"/>
    </row>
    <row r="374" spans="2:10" ht="12.75">
      <c r="B374" s="562"/>
      <c r="C374" s="562"/>
      <c r="D374" s="562"/>
      <c r="E374" s="562"/>
      <c r="F374" s="562"/>
      <c r="G374" s="562"/>
      <c r="H374" s="562"/>
      <c r="I374" s="562"/>
      <c r="J374" s="562"/>
    </row>
    <row r="375" spans="2:10" ht="12.75">
      <c r="B375" s="562"/>
      <c r="C375" s="562"/>
      <c r="D375" s="562"/>
      <c r="E375" s="562"/>
      <c r="F375" s="562"/>
      <c r="G375" s="562"/>
      <c r="H375" s="562"/>
      <c r="I375" s="562"/>
      <c r="J375" s="562"/>
    </row>
    <row r="376" spans="2:10" ht="12.75">
      <c r="B376" s="562"/>
      <c r="C376" s="562"/>
      <c r="D376" s="562"/>
      <c r="E376" s="562"/>
      <c r="F376" s="562"/>
      <c r="G376" s="562"/>
      <c r="H376" s="562"/>
      <c r="I376" s="562"/>
      <c r="J376" s="562"/>
    </row>
    <row r="377" spans="2:10" ht="12.75">
      <c r="B377" s="562"/>
      <c r="C377" s="562"/>
      <c r="D377" s="562"/>
      <c r="E377" s="562"/>
      <c r="F377" s="562"/>
      <c r="G377" s="562"/>
      <c r="H377" s="562"/>
      <c r="I377" s="562"/>
      <c r="J377" s="562"/>
    </row>
    <row r="378" spans="2:10" ht="12.75">
      <c r="B378" s="562"/>
      <c r="C378" s="562"/>
      <c r="D378" s="562"/>
      <c r="E378" s="562"/>
      <c r="F378" s="562"/>
      <c r="G378" s="562"/>
      <c r="H378" s="562"/>
      <c r="I378" s="562"/>
      <c r="J378" s="562"/>
    </row>
    <row r="379" spans="2:10" ht="12.75">
      <c r="B379" s="562"/>
      <c r="C379" s="562"/>
      <c r="D379" s="562"/>
      <c r="E379" s="562"/>
      <c r="F379" s="562"/>
      <c r="G379" s="562"/>
      <c r="H379" s="562"/>
      <c r="I379" s="562"/>
      <c r="J379" s="562"/>
    </row>
    <row r="380" spans="2:10" ht="12.75">
      <c r="B380" s="562"/>
      <c r="C380" s="562"/>
      <c r="D380" s="562"/>
      <c r="E380" s="562"/>
      <c r="F380" s="562"/>
      <c r="G380" s="562"/>
      <c r="H380" s="562"/>
      <c r="I380" s="562"/>
      <c r="J380" s="562"/>
    </row>
    <row r="381" spans="2:10" ht="12.75">
      <c r="B381" s="562"/>
      <c r="C381" s="562"/>
      <c r="D381" s="562"/>
      <c r="E381" s="562"/>
      <c r="F381" s="562"/>
      <c r="G381" s="562"/>
      <c r="H381" s="562"/>
      <c r="I381" s="562"/>
      <c r="J381" s="562"/>
    </row>
    <row r="382" spans="2:10" ht="12.75">
      <c r="B382" s="562"/>
      <c r="C382" s="562"/>
      <c r="D382" s="562"/>
      <c r="E382" s="562"/>
      <c r="F382" s="562"/>
      <c r="G382" s="562"/>
      <c r="H382" s="562"/>
      <c r="I382" s="562"/>
      <c r="J382" s="562"/>
    </row>
    <row r="383" spans="2:10" ht="12.75">
      <c r="B383" s="562"/>
      <c r="C383" s="562"/>
      <c r="D383" s="562"/>
      <c r="E383" s="562"/>
      <c r="F383" s="562"/>
      <c r="G383" s="562"/>
      <c r="H383" s="562"/>
      <c r="I383" s="562"/>
      <c r="J383" s="562"/>
    </row>
    <row r="384" spans="2:10" ht="12.75">
      <c r="B384" s="562"/>
      <c r="C384" s="562"/>
      <c r="D384" s="562"/>
      <c r="E384" s="562"/>
      <c r="F384" s="562"/>
      <c r="G384" s="562"/>
      <c r="H384" s="562"/>
      <c r="I384" s="562"/>
      <c r="J384" s="562"/>
    </row>
    <row r="385" spans="2:10" ht="12.75">
      <c r="B385" s="562"/>
      <c r="C385" s="562"/>
      <c r="D385" s="562"/>
      <c r="E385" s="562"/>
      <c r="F385" s="562"/>
      <c r="G385" s="562"/>
      <c r="H385" s="562"/>
      <c r="I385" s="562"/>
      <c r="J385" s="562"/>
    </row>
    <row r="386" spans="2:10" ht="12.75">
      <c r="B386" s="562"/>
      <c r="C386" s="562"/>
      <c r="D386" s="562"/>
      <c r="E386" s="562"/>
      <c r="F386" s="562"/>
      <c r="G386" s="562"/>
      <c r="H386" s="562"/>
      <c r="I386" s="562"/>
      <c r="J386" s="562"/>
    </row>
    <row r="387" spans="2:10" ht="12.75">
      <c r="B387" s="562"/>
      <c r="C387" s="562"/>
      <c r="D387" s="562"/>
      <c r="E387" s="562"/>
      <c r="F387" s="562"/>
      <c r="G387" s="562"/>
      <c r="H387" s="562"/>
      <c r="I387" s="562"/>
      <c r="J387" s="562"/>
    </row>
    <row r="388" spans="2:10" ht="12.75">
      <c r="B388" s="562"/>
      <c r="C388" s="562"/>
      <c r="D388" s="562"/>
      <c r="E388" s="562"/>
      <c r="F388" s="562"/>
      <c r="G388" s="562"/>
      <c r="H388" s="562"/>
      <c r="I388" s="562"/>
      <c r="J388" s="562"/>
    </row>
    <row r="389" spans="2:10" ht="12.75">
      <c r="B389" s="562"/>
      <c r="C389" s="562"/>
      <c r="D389" s="562"/>
      <c r="E389" s="562"/>
      <c r="F389" s="562"/>
      <c r="G389" s="562"/>
      <c r="H389" s="562"/>
      <c r="I389" s="562"/>
      <c r="J389" s="562"/>
    </row>
    <row r="390" spans="2:10" ht="12.75">
      <c r="B390" s="562"/>
      <c r="C390" s="562"/>
      <c r="D390" s="562"/>
      <c r="E390" s="562"/>
      <c r="F390" s="562"/>
      <c r="G390" s="562"/>
      <c r="H390" s="562"/>
      <c r="I390" s="562"/>
      <c r="J390" s="562"/>
    </row>
    <row r="391" spans="2:10" ht="12.75">
      <c r="B391" s="562"/>
      <c r="C391" s="562"/>
      <c r="D391" s="562"/>
      <c r="E391" s="562"/>
      <c r="F391" s="562"/>
      <c r="G391" s="562"/>
      <c r="H391" s="562"/>
      <c r="I391" s="562"/>
      <c r="J391" s="562"/>
    </row>
    <row r="392" spans="2:10" ht="12.75">
      <c r="B392" s="562"/>
      <c r="C392" s="562"/>
      <c r="D392" s="562"/>
      <c r="E392" s="562"/>
      <c r="F392" s="562"/>
      <c r="G392" s="562"/>
      <c r="H392" s="562"/>
      <c r="I392" s="562"/>
      <c r="J392" s="562"/>
    </row>
    <row r="393" spans="2:10" ht="12.75">
      <c r="B393" s="562"/>
      <c r="C393" s="562"/>
      <c r="D393" s="562"/>
      <c r="E393" s="562"/>
      <c r="F393" s="562"/>
      <c r="G393" s="562"/>
      <c r="H393" s="562"/>
      <c r="I393" s="562"/>
      <c r="J393" s="562"/>
    </row>
    <row r="394" spans="2:10" ht="12.75">
      <c r="B394" s="562"/>
      <c r="C394" s="562"/>
      <c r="D394" s="562"/>
      <c r="E394" s="562"/>
      <c r="F394" s="562"/>
      <c r="G394" s="562"/>
      <c r="H394" s="562"/>
      <c r="I394" s="562"/>
      <c r="J394" s="562"/>
    </row>
    <row r="395" spans="2:10" ht="12.75">
      <c r="B395" s="562"/>
      <c r="C395" s="562"/>
      <c r="D395" s="562"/>
      <c r="E395" s="562"/>
      <c r="F395" s="562"/>
      <c r="G395" s="562"/>
      <c r="H395" s="562"/>
      <c r="I395" s="562"/>
      <c r="J395" s="562"/>
    </row>
    <row r="396" spans="2:10" ht="12.75">
      <c r="B396" s="562"/>
      <c r="C396" s="562"/>
      <c r="D396" s="562"/>
      <c r="E396" s="562"/>
      <c r="F396" s="562"/>
      <c r="G396" s="562"/>
      <c r="H396" s="562"/>
      <c r="I396" s="562"/>
      <c r="J396" s="562"/>
    </row>
    <row r="397" spans="2:10" ht="12.75">
      <c r="B397" s="562"/>
      <c r="C397" s="562"/>
      <c r="D397" s="562"/>
      <c r="E397" s="562"/>
      <c r="F397" s="562"/>
      <c r="G397" s="562"/>
      <c r="H397" s="562"/>
      <c r="I397" s="562"/>
      <c r="J397" s="562"/>
    </row>
    <row r="398" spans="2:10" ht="12.75">
      <c r="B398" s="562"/>
      <c r="C398" s="562"/>
      <c r="D398" s="562"/>
      <c r="E398" s="562"/>
      <c r="F398" s="562"/>
      <c r="G398" s="562"/>
      <c r="H398" s="562"/>
      <c r="I398" s="562"/>
      <c r="J398" s="562"/>
    </row>
    <row r="399" spans="2:10" ht="12.75">
      <c r="B399" s="562"/>
      <c r="C399" s="562"/>
      <c r="D399" s="562"/>
      <c r="E399" s="562"/>
      <c r="F399" s="562"/>
      <c r="G399" s="562"/>
      <c r="H399" s="562"/>
      <c r="I399" s="562"/>
      <c r="J399" s="562"/>
    </row>
    <row r="400" spans="2:10" ht="12.75">
      <c r="B400" s="562"/>
      <c r="C400" s="562"/>
      <c r="D400" s="562"/>
      <c r="E400" s="562"/>
      <c r="F400" s="562"/>
      <c r="G400" s="562"/>
      <c r="H400" s="562"/>
      <c r="I400" s="562"/>
      <c r="J400" s="562"/>
    </row>
    <row r="401" spans="2:10" ht="12.75">
      <c r="B401" s="562"/>
      <c r="C401" s="562"/>
      <c r="D401" s="562"/>
      <c r="E401" s="562"/>
      <c r="F401" s="562"/>
      <c r="G401" s="562"/>
      <c r="H401" s="562"/>
      <c r="I401" s="562"/>
      <c r="J401" s="562"/>
    </row>
    <row r="402" spans="2:10" ht="12.75">
      <c r="B402" s="562"/>
      <c r="C402" s="562"/>
      <c r="D402" s="562"/>
      <c r="E402" s="562"/>
      <c r="F402" s="562"/>
      <c r="G402" s="562"/>
      <c r="H402" s="562"/>
      <c r="I402" s="562"/>
      <c r="J402" s="562"/>
    </row>
    <row r="403" spans="2:10" ht="12.75">
      <c r="B403" s="562"/>
      <c r="C403" s="562"/>
      <c r="D403" s="562"/>
      <c r="E403" s="562"/>
      <c r="F403" s="562"/>
      <c r="G403" s="562"/>
      <c r="H403" s="562"/>
      <c r="I403" s="562"/>
      <c r="J403" s="562"/>
    </row>
    <row r="404" spans="2:10" ht="12.75">
      <c r="B404" s="562"/>
      <c r="C404" s="562"/>
      <c r="D404" s="562"/>
      <c r="E404" s="562"/>
      <c r="F404" s="562"/>
      <c r="G404" s="562"/>
      <c r="H404" s="562"/>
      <c r="I404" s="562"/>
      <c r="J404" s="562"/>
    </row>
    <row r="405" spans="2:10" ht="12.75">
      <c r="B405" s="562"/>
      <c r="C405" s="562"/>
      <c r="D405" s="562"/>
      <c r="E405" s="562"/>
      <c r="F405" s="562"/>
      <c r="G405" s="562"/>
      <c r="H405" s="562"/>
      <c r="I405" s="562"/>
      <c r="J405" s="562"/>
    </row>
    <row r="406" spans="2:10" ht="12.75">
      <c r="B406" s="562"/>
      <c r="C406" s="562"/>
      <c r="D406" s="562"/>
      <c r="E406" s="562"/>
      <c r="F406" s="562"/>
      <c r="G406" s="562"/>
      <c r="H406" s="562"/>
      <c r="I406" s="562"/>
      <c r="J406" s="562"/>
    </row>
    <row r="407" spans="2:10" ht="12.75">
      <c r="B407" s="562"/>
      <c r="C407" s="562"/>
      <c r="D407" s="562"/>
      <c r="E407" s="562"/>
      <c r="F407" s="562"/>
      <c r="G407" s="562"/>
      <c r="H407" s="562"/>
      <c r="I407" s="562"/>
      <c r="J407" s="562"/>
    </row>
    <row r="408" spans="2:10" ht="12.75">
      <c r="B408" s="562"/>
      <c r="C408" s="562"/>
      <c r="D408" s="562"/>
      <c r="E408" s="562"/>
      <c r="F408" s="562"/>
      <c r="G408" s="562"/>
      <c r="H408" s="562"/>
      <c r="I408" s="562"/>
      <c r="J408" s="562"/>
    </row>
    <row r="409" spans="2:10" ht="12.75">
      <c r="B409" s="562"/>
      <c r="C409" s="562"/>
      <c r="D409" s="562"/>
      <c r="E409" s="562"/>
      <c r="F409" s="562"/>
      <c r="G409" s="562"/>
      <c r="H409" s="562"/>
      <c r="I409" s="562"/>
      <c r="J409" s="562"/>
    </row>
    <row r="410" spans="2:10" ht="12.75">
      <c r="B410" s="562"/>
      <c r="C410" s="562"/>
      <c r="D410" s="562"/>
      <c r="E410" s="562"/>
      <c r="F410" s="562"/>
      <c r="G410" s="562"/>
      <c r="H410" s="562"/>
      <c r="I410" s="562"/>
      <c r="J410" s="562"/>
    </row>
    <row r="411" spans="2:10" ht="12.75">
      <c r="B411" s="562"/>
      <c r="C411" s="562"/>
      <c r="D411" s="562"/>
      <c r="E411" s="562"/>
      <c r="F411" s="562"/>
      <c r="G411" s="562"/>
      <c r="H411" s="562"/>
      <c r="I411" s="562"/>
      <c r="J411" s="562"/>
    </row>
    <row r="412" spans="2:10" ht="12.75">
      <c r="B412" s="562"/>
      <c r="C412" s="562"/>
      <c r="D412" s="562"/>
      <c r="E412" s="562"/>
      <c r="F412" s="562"/>
      <c r="G412" s="562"/>
      <c r="H412" s="562"/>
      <c r="I412" s="562"/>
      <c r="J412" s="562"/>
    </row>
    <row r="413" spans="2:10" ht="12.75">
      <c r="B413" s="562"/>
      <c r="C413" s="562"/>
      <c r="D413" s="562"/>
      <c r="E413" s="562"/>
      <c r="F413" s="562"/>
      <c r="G413" s="562"/>
      <c r="H413" s="562"/>
      <c r="I413" s="562"/>
      <c r="J413" s="562"/>
    </row>
    <row r="414" spans="2:10" ht="12.75">
      <c r="B414" s="562"/>
      <c r="C414" s="562"/>
      <c r="D414" s="562"/>
      <c r="E414" s="562"/>
      <c r="F414" s="562"/>
      <c r="G414" s="562"/>
      <c r="H414" s="562"/>
      <c r="I414" s="562"/>
      <c r="J414" s="562"/>
    </row>
    <row r="415" spans="2:10" ht="12.75">
      <c r="B415" s="562"/>
      <c r="C415" s="562"/>
      <c r="D415" s="562"/>
      <c r="E415" s="562"/>
      <c r="F415" s="562"/>
      <c r="G415" s="562"/>
      <c r="H415" s="562"/>
      <c r="I415" s="562"/>
      <c r="J415" s="562"/>
    </row>
    <row r="416" spans="2:10" ht="12.75">
      <c r="B416" s="562"/>
      <c r="C416" s="562"/>
      <c r="D416" s="562"/>
      <c r="E416" s="562"/>
      <c r="F416" s="562"/>
      <c r="G416" s="562"/>
      <c r="H416" s="562"/>
      <c r="I416" s="562"/>
      <c r="J416" s="562"/>
    </row>
    <row r="417" spans="2:10" ht="12.75">
      <c r="B417" s="562"/>
      <c r="C417" s="562"/>
      <c r="D417" s="562"/>
      <c r="E417" s="562"/>
      <c r="F417" s="562"/>
      <c r="G417" s="562"/>
      <c r="H417" s="562"/>
      <c r="I417" s="562"/>
      <c r="J417" s="562"/>
    </row>
    <row r="418" spans="2:10" ht="12.75">
      <c r="B418" s="562"/>
      <c r="C418" s="562"/>
      <c r="D418" s="562"/>
      <c r="E418" s="562"/>
      <c r="F418" s="562"/>
      <c r="G418" s="562"/>
      <c r="H418" s="562"/>
      <c r="I418" s="562"/>
      <c r="J418" s="562"/>
    </row>
    <row r="419" spans="2:10" ht="12.75">
      <c r="B419" s="562"/>
      <c r="C419" s="562"/>
      <c r="D419" s="562"/>
      <c r="E419" s="562"/>
      <c r="F419" s="562"/>
      <c r="G419" s="562"/>
      <c r="H419" s="562"/>
      <c r="I419" s="562"/>
      <c r="J419" s="562"/>
    </row>
    <row r="420" spans="2:10" ht="12.75">
      <c r="B420" s="562"/>
      <c r="C420" s="562"/>
      <c r="D420" s="562"/>
      <c r="E420" s="562"/>
      <c r="F420" s="562"/>
      <c r="G420" s="562"/>
      <c r="H420" s="562"/>
      <c r="I420" s="562"/>
      <c r="J420" s="562"/>
    </row>
    <row r="421" spans="2:10" ht="12.75">
      <c r="B421" s="562"/>
      <c r="C421" s="562"/>
      <c r="D421" s="562"/>
      <c r="E421" s="562"/>
      <c r="F421" s="562"/>
      <c r="G421" s="562"/>
      <c r="H421" s="562"/>
      <c r="I421" s="562"/>
      <c r="J421" s="562"/>
    </row>
    <row r="422" spans="2:10" ht="12.75">
      <c r="B422" s="562"/>
      <c r="C422" s="562"/>
      <c r="D422" s="562"/>
      <c r="E422" s="562"/>
      <c r="F422" s="562"/>
      <c r="G422" s="562"/>
      <c r="H422" s="562"/>
      <c r="I422" s="562"/>
      <c r="J422" s="562"/>
    </row>
    <row r="423" spans="2:10" ht="12.75">
      <c r="B423" s="562"/>
      <c r="C423" s="562"/>
      <c r="D423" s="562"/>
      <c r="E423" s="562"/>
      <c r="F423" s="562"/>
      <c r="G423" s="562"/>
      <c r="H423" s="562"/>
      <c r="I423" s="562"/>
      <c r="J423" s="562"/>
    </row>
    <row r="424" spans="2:10" ht="12.75">
      <c r="B424" s="562"/>
      <c r="C424" s="562"/>
      <c r="D424" s="562"/>
      <c r="E424" s="562"/>
      <c r="F424" s="562"/>
      <c r="G424" s="562"/>
      <c r="H424" s="562"/>
      <c r="I424" s="562"/>
      <c r="J424" s="562"/>
    </row>
    <row r="425" spans="2:10" ht="12.75">
      <c r="B425" s="562"/>
      <c r="C425" s="562"/>
      <c r="D425" s="562"/>
      <c r="E425" s="562"/>
      <c r="F425" s="562"/>
      <c r="G425" s="562"/>
      <c r="H425" s="562"/>
      <c r="I425" s="562"/>
      <c r="J425" s="562"/>
    </row>
    <row r="426" spans="2:10" ht="12.75">
      <c r="B426" s="562"/>
      <c r="C426" s="562"/>
      <c r="D426" s="562"/>
      <c r="E426" s="562"/>
      <c r="F426" s="562"/>
      <c r="G426" s="562"/>
      <c r="H426" s="562"/>
      <c r="I426" s="562"/>
      <c r="J426" s="562"/>
    </row>
    <row r="427" spans="2:10" ht="12.75">
      <c r="B427" s="562"/>
      <c r="C427" s="562"/>
      <c r="D427" s="562"/>
      <c r="E427" s="562"/>
      <c r="F427" s="562"/>
      <c r="G427" s="562"/>
      <c r="H427" s="562"/>
      <c r="I427" s="562"/>
      <c r="J427" s="562"/>
    </row>
    <row r="428" spans="2:10" ht="12.75">
      <c r="B428" s="562"/>
      <c r="C428" s="562"/>
      <c r="D428" s="562"/>
      <c r="E428" s="562"/>
      <c r="F428" s="562"/>
      <c r="G428" s="562"/>
      <c r="H428" s="562"/>
      <c r="I428" s="562"/>
      <c r="J428" s="562"/>
    </row>
    <row r="429" spans="2:10" ht="12.75">
      <c r="B429" s="562"/>
      <c r="C429" s="562"/>
      <c r="D429" s="562"/>
      <c r="E429" s="562"/>
      <c r="F429" s="562"/>
      <c r="G429" s="562"/>
      <c r="H429" s="562"/>
      <c r="I429" s="562"/>
      <c r="J429" s="562"/>
    </row>
    <row r="430" spans="2:10" ht="12.75">
      <c r="B430" s="562"/>
      <c r="C430" s="562"/>
      <c r="D430" s="562"/>
      <c r="E430" s="562"/>
      <c r="F430" s="562"/>
      <c r="G430" s="562"/>
      <c r="H430" s="562"/>
      <c r="I430" s="562"/>
      <c r="J430" s="562"/>
    </row>
    <row r="431" spans="2:10" ht="12.75">
      <c r="B431" s="562"/>
      <c r="C431" s="562"/>
      <c r="D431" s="562"/>
      <c r="E431" s="562"/>
      <c r="F431" s="562"/>
      <c r="G431" s="562"/>
      <c r="H431" s="562"/>
      <c r="I431" s="562"/>
      <c r="J431" s="562"/>
    </row>
    <row r="432" spans="2:10" ht="12.75">
      <c r="B432" s="562"/>
      <c r="C432" s="562"/>
      <c r="D432" s="562"/>
      <c r="E432" s="562"/>
      <c r="F432" s="562"/>
      <c r="G432" s="562"/>
      <c r="H432" s="562"/>
      <c r="I432" s="562"/>
      <c r="J432" s="562"/>
    </row>
    <row r="433" spans="2:10" ht="12.75">
      <c r="B433" s="562"/>
      <c r="C433" s="562"/>
      <c r="D433" s="562"/>
      <c r="E433" s="562"/>
      <c r="F433" s="562"/>
      <c r="G433" s="562"/>
      <c r="H433" s="562"/>
      <c r="I433" s="562"/>
      <c r="J433" s="562"/>
    </row>
    <row r="434" spans="2:10" ht="12.75">
      <c r="B434" s="562"/>
      <c r="C434" s="562"/>
      <c r="D434" s="562"/>
      <c r="E434" s="562"/>
      <c r="F434" s="562"/>
      <c r="G434" s="562"/>
      <c r="H434" s="562"/>
      <c r="I434" s="562"/>
      <c r="J434" s="562"/>
    </row>
    <row r="435" spans="2:10" ht="12.75">
      <c r="B435" s="562"/>
      <c r="C435" s="562"/>
      <c r="D435" s="562"/>
      <c r="E435" s="562"/>
      <c r="F435" s="562"/>
      <c r="G435" s="562"/>
      <c r="H435" s="562"/>
      <c r="I435" s="562"/>
      <c r="J435" s="562"/>
    </row>
    <row r="436" spans="2:10" ht="12.75">
      <c r="B436" s="562"/>
      <c r="C436" s="562"/>
      <c r="D436" s="562"/>
      <c r="E436" s="562"/>
      <c r="F436" s="562"/>
      <c r="G436" s="562"/>
      <c r="H436" s="562"/>
      <c r="I436" s="562"/>
      <c r="J436" s="562"/>
    </row>
    <row r="437" spans="2:10" ht="12.75">
      <c r="B437" s="562"/>
      <c r="C437" s="562"/>
      <c r="D437" s="562"/>
      <c r="E437" s="562"/>
      <c r="F437" s="562"/>
      <c r="G437" s="562"/>
      <c r="H437" s="562"/>
      <c r="I437" s="562"/>
      <c r="J437" s="562"/>
    </row>
    <row r="438" spans="2:10" ht="12.75">
      <c r="B438" s="562"/>
      <c r="C438" s="562"/>
      <c r="D438" s="562"/>
      <c r="E438" s="562"/>
      <c r="F438" s="562"/>
      <c r="G438" s="562"/>
      <c r="H438" s="562"/>
      <c r="I438" s="562"/>
      <c r="J438" s="562"/>
    </row>
    <row r="439" spans="2:10" ht="12.75">
      <c r="B439" s="562"/>
      <c r="C439" s="562"/>
      <c r="D439" s="562"/>
      <c r="E439" s="562"/>
      <c r="F439" s="562"/>
      <c r="G439" s="562"/>
      <c r="H439" s="562"/>
      <c r="I439" s="562"/>
      <c r="J439" s="562"/>
    </row>
    <row r="440" spans="2:10" ht="12.75">
      <c r="B440" s="562"/>
      <c r="C440" s="562"/>
      <c r="D440" s="562"/>
      <c r="E440" s="562"/>
      <c r="F440" s="562"/>
      <c r="G440" s="562"/>
      <c r="H440" s="562"/>
      <c r="I440" s="562"/>
      <c r="J440" s="562"/>
    </row>
    <row r="441" spans="2:10" ht="12.75">
      <c r="B441" s="562"/>
      <c r="C441" s="562"/>
      <c r="D441" s="562"/>
      <c r="E441" s="562"/>
      <c r="F441" s="562"/>
      <c r="G441" s="562"/>
      <c r="H441" s="562"/>
      <c r="I441" s="562"/>
      <c r="J441" s="562"/>
    </row>
    <row r="442" spans="2:10" ht="12.75">
      <c r="B442" s="562"/>
      <c r="C442" s="562"/>
      <c r="D442" s="562"/>
      <c r="E442" s="562"/>
      <c r="F442" s="562"/>
      <c r="G442" s="562"/>
      <c r="H442" s="562"/>
      <c r="I442" s="562"/>
      <c r="J442" s="562"/>
    </row>
    <row r="443" spans="2:10" ht="12.75">
      <c r="B443" s="562"/>
      <c r="C443" s="562"/>
      <c r="D443" s="562"/>
      <c r="E443" s="562"/>
      <c r="F443" s="562"/>
      <c r="G443" s="562"/>
      <c r="H443" s="562"/>
      <c r="I443" s="562"/>
      <c r="J443" s="562"/>
    </row>
    <row r="444" spans="2:10" ht="12.75">
      <c r="B444" s="562"/>
      <c r="C444" s="562"/>
      <c r="D444" s="562"/>
      <c r="E444" s="562"/>
      <c r="F444" s="562"/>
      <c r="G444" s="562"/>
      <c r="H444" s="562"/>
      <c r="I444" s="562"/>
      <c r="J444" s="562"/>
    </row>
    <row r="445" spans="2:10" ht="12.75">
      <c r="B445" s="562"/>
      <c r="C445" s="562"/>
      <c r="D445" s="562"/>
      <c r="E445" s="562"/>
      <c r="F445" s="562"/>
      <c r="G445" s="562"/>
      <c r="H445" s="562"/>
      <c r="I445" s="562"/>
      <c r="J445" s="562"/>
    </row>
    <row r="446" spans="2:10" ht="12.75">
      <c r="B446" s="562"/>
      <c r="C446" s="562"/>
      <c r="D446" s="562"/>
      <c r="E446" s="562"/>
      <c r="F446" s="562"/>
      <c r="G446" s="562"/>
      <c r="H446" s="562"/>
      <c r="I446" s="562"/>
      <c r="J446" s="562"/>
    </row>
    <row r="447" spans="2:10" ht="12.75">
      <c r="B447" s="562"/>
      <c r="C447" s="562"/>
      <c r="D447" s="562"/>
      <c r="E447" s="562"/>
      <c r="F447" s="562"/>
      <c r="G447" s="562"/>
      <c r="H447" s="562"/>
      <c r="I447" s="562"/>
      <c r="J447" s="562"/>
    </row>
    <row r="448" spans="2:10" ht="12.75">
      <c r="B448" s="562"/>
      <c r="C448" s="562"/>
      <c r="D448" s="562"/>
      <c r="E448" s="562"/>
      <c r="F448" s="562"/>
      <c r="G448" s="562"/>
      <c r="H448" s="562"/>
      <c r="I448" s="562"/>
      <c r="J448" s="562"/>
    </row>
    <row r="449" spans="2:10" ht="12.75">
      <c r="B449" s="562"/>
      <c r="C449" s="562"/>
      <c r="D449" s="562"/>
      <c r="E449" s="562"/>
      <c r="F449" s="562"/>
      <c r="G449" s="562"/>
      <c r="H449" s="562"/>
      <c r="I449" s="562"/>
      <c r="J449" s="562"/>
    </row>
    <row r="450" spans="2:10" ht="12.75">
      <c r="B450" s="562"/>
      <c r="C450" s="562"/>
      <c r="D450" s="562"/>
      <c r="E450" s="562"/>
      <c r="F450" s="562"/>
      <c r="G450" s="562"/>
      <c r="H450" s="562"/>
      <c r="I450" s="562"/>
      <c r="J450" s="562"/>
    </row>
    <row r="451" spans="2:10" ht="12.75">
      <c r="B451" s="562"/>
      <c r="C451" s="562"/>
      <c r="D451" s="562"/>
      <c r="E451" s="562"/>
      <c r="F451" s="562"/>
      <c r="G451" s="562"/>
      <c r="H451" s="562"/>
      <c r="I451" s="562"/>
      <c r="J451" s="562"/>
    </row>
    <row r="452" spans="2:10" ht="12.75">
      <c r="B452" s="562"/>
      <c r="C452" s="562"/>
      <c r="D452" s="562"/>
      <c r="E452" s="562"/>
      <c r="F452" s="562"/>
      <c r="G452" s="562"/>
      <c r="H452" s="562"/>
      <c r="I452" s="562"/>
      <c r="J452" s="562"/>
    </row>
    <row r="453" spans="2:10" ht="12.75">
      <c r="B453" s="562"/>
      <c r="C453" s="562"/>
      <c r="D453" s="562"/>
      <c r="E453" s="562"/>
      <c r="F453" s="562"/>
      <c r="G453" s="562"/>
      <c r="H453" s="562"/>
      <c r="I453" s="562"/>
      <c r="J453" s="562"/>
    </row>
    <row r="454" spans="2:10" ht="12.75">
      <c r="B454" s="562"/>
      <c r="C454" s="562"/>
      <c r="D454" s="562"/>
      <c r="E454" s="562"/>
      <c r="F454" s="562"/>
      <c r="G454" s="562"/>
      <c r="H454" s="562"/>
      <c r="I454" s="562"/>
      <c r="J454" s="562"/>
    </row>
    <row r="455" spans="2:10" ht="12.75">
      <c r="B455" s="562"/>
      <c r="C455" s="562"/>
      <c r="D455" s="562"/>
      <c r="E455" s="562"/>
      <c r="F455" s="562"/>
      <c r="G455" s="562"/>
      <c r="H455" s="562"/>
      <c r="I455" s="562"/>
      <c r="J455" s="562"/>
    </row>
    <row r="456" spans="2:10" ht="12.75">
      <c r="B456" s="562"/>
      <c r="C456" s="562"/>
      <c r="D456" s="562"/>
      <c r="E456" s="562"/>
      <c r="F456" s="562"/>
      <c r="G456" s="562"/>
      <c r="H456" s="562"/>
      <c r="I456" s="562"/>
      <c r="J456" s="562"/>
    </row>
    <row r="457" spans="2:10" ht="12.75">
      <c r="B457" s="562"/>
      <c r="C457" s="562"/>
      <c r="D457" s="562"/>
      <c r="E457" s="562"/>
      <c r="F457" s="562"/>
      <c r="G457" s="562"/>
      <c r="H457" s="562"/>
      <c r="I457" s="562"/>
      <c r="J457" s="562"/>
    </row>
    <row r="458" spans="2:10" ht="12.75">
      <c r="B458" s="562"/>
      <c r="C458" s="562"/>
      <c r="D458" s="562"/>
      <c r="E458" s="562"/>
      <c r="F458" s="562"/>
      <c r="G458" s="562"/>
      <c r="H458" s="562"/>
      <c r="I458" s="562"/>
      <c r="J458" s="562"/>
    </row>
    <row r="459" spans="2:10" ht="12.75">
      <c r="B459" s="562"/>
      <c r="C459" s="562"/>
      <c r="D459" s="562"/>
      <c r="E459" s="562"/>
      <c r="F459" s="562"/>
      <c r="G459" s="562"/>
      <c r="H459" s="562"/>
      <c r="I459" s="562"/>
      <c r="J459" s="562"/>
    </row>
    <row r="460" spans="2:10" ht="12.75">
      <c r="B460" s="562"/>
      <c r="C460" s="562"/>
      <c r="D460" s="562"/>
      <c r="E460" s="562"/>
      <c r="F460" s="562"/>
      <c r="G460" s="562"/>
      <c r="H460" s="562"/>
      <c r="I460" s="562"/>
      <c r="J460" s="562"/>
    </row>
    <row r="461" spans="2:10" ht="12.75">
      <c r="B461" s="562"/>
      <c r="C461" s="562"/>
      <c r="D461" s="562"/>
      <c r="E461" s="562"/>
      <c r="F461" s="562"/>
      <c r="G461" s="562"/>
      <c r="H461" s="562"/>
      <c r="I461" s="562"/>
      <c r="J461" s="562"/>
    </row>
    <row r="462" spans="2:10" ht="12.75">
      <c r="B462" s="562"/>
      <c r="C462" s="562"/>
      <c r="D462" s="562"/>
      <c r="E462" s="562"/>
      <c r="F462" s="562"/>
      <c r="G462" s="562"/>
      <c r="H462" s="562"/>
      <c r="I462" s="562"/>
      <c r="J462" s="562"/>
    </row>
    <row r="463" spans="2:10" ht="12.75">
      <c r="B463" s="562"/>
      <c r="C463" s="562"/>
      <c r="D463" s="562"/>
      <c r="E463" s="562"/>
      <c r="F463" s="562"/>
      <c r="G463" s="562"/>
      <c r="H463" s="562"/>
      <c r="I463" s="562"/>
      <c r="J463" s="562"/>
    </row>
    <row r="464" spans="2:10" ht="12.75">
      <c r="B464" s="562"/>
      <c r="C464" s="562"/>
      <c r="D464" s="562"/>
      <c r="E464" s="562"/>
      <c r="F464" s="562"/>
      <c r="G464" s="562"/>
      <c r="H464" s="562"/>
      <c r="I464" s="562"/>
      <c r="J464" s="562"/>
    </row>
    <row r="465" spans="2:10" ht="12.75">
      <c r="B465" s="562"/>
      <c r="C465" s="562"/>
      <c r="D465" s="562"/>
      <c r="E465" s="562"/>
      <c r="F465" s="562"/>
      <c r="G465" s="562"/>
      <c r="H465" s="562"/>
      <c r="I465" s="562"/>
      <c r="J465" s="562"/>
    </row>
    <row r="466" spans="2:10" ht="12.75">
      <c r="B466" s="562"/>
      <c r="C466" s="562"/>
      <c r="D466" s="562"/>
      <c r="E466" s="562"/>
      <c r="F466" s="562"/>
      <c r="G466" s="562"/>
      <c r="H466" s="562"/>
      <c r="I466" s="562"/>
      <c r="J466" s="562"/>
    </row>
    <row r="467" spans="2:10" ht="12.75">
      <c r="B467" s="562"/>
      <c r="C467" s="562"/>
      <c r="D467" s="562"/>
      <c r="E467" s="562"/>
      <c r="F467" s="562"/>
      <c r="G467" s="562"/>
      <c r="H467" s="562"/>
      <c r="I467" s="562"/>
      <c r="J467" s="562"/>
    </row>
    <row r="468" spans="2:10" ht="12.75">
      <c r="B468" s="562"/>
      <c r="C468" s="562"/>
      <c r="D468" s="562"/>
      <c r="E468" s="562"/>
      <c r="F468" s="562"/>
      <c r="G468" s="562"/>
      <c r="H468" s="562"/>
      <c r="I468" s="562"/>
      <c r="J468" s="562"/>
    </row>
    <row r="469" spans="2:10" ht="12.75">
      <c r="B469" s="562"/>
      <c r="C469" s="562"/>
      <c r="D469" s="562"/>
      <c r="E469" s="562"/>
      <c r="F469" s="562"/>
      <c r="G469" s="562"/>
      <c r="H469" s="562"/>
      <c r="I469" s="562"/>
      <c r="J469" s="562"/>
    </row>
    <row r="470" spans="2:10" ht="12.75">
      <c r="B470" s="562"/>
      <c r="C470" s="562"/>
      <c r="D470" s="562"/>
      <c r="E470" s="562"/>
      <c r="F470" s="562"/>
      <c r="G470" s="562"/>
      <c r="H470" s="562"/>
      <c r="I470" s="562"/>
      <c r="J470" s="562"/>
    </row>
    <row r="471" spans="2:10" ht="12.75">
      <c r="B471" s="562"/>
      <c r="C471" s="562"/>
      <c r="D471" s="562"/>
      <c r="E471" s="562"/>
      <c r="F471" s="562"/>
      <c r="G471" s="562"/>
      <c r="H471" s="562"/>
      <c r="I471" s="562"/>
      <c r="J471" s="562"/>
    </row>
    <row r="472" spans="2:10" ht="12.75">
      <c r="B472" s="562"/>
      <c r="C472" s="562"/>
      <c r="D472" s="562"/>
      <c r="E472" s="562"/>
      <c r="F472" s="562"/>
      <c r="G472" s="562"/>
      <c r="H472" s="562"/>
      <c r="I472" s="562"/>
      <c r="J472" s="562"/>
    </row>
    <row r="473" spans="2:10" ht="12.75">
      <c r="B473" s="562"/>
      <c r="C473" s="562"/>
      <c r="D473" s="562"/>
      <c r="E473" s="562"/>
      <c r="F473" s="562"/>
      <c r="G473" s="562"/>
      <c r="H473" s="562"/>
      <c r="I473" s="562"/>
      <c r="J473" s="562"/>
    </row>
    <row r="474" spans="2:10" ht="12.75">
      <c r="B474" s="562"/>
      <c r="C474" s="562"/>
      <c r="D474" s="562"/>
      <c r="E474" s="562"/>
      <c r="F474" s="562"/>
      <c r="G474" s="562"/>
      <c r="H474" s="562"/>
      <c r="I474" s="562"/>
      <c r="J474" s="562"/>
    </row>
    <row r="475" spans="2:10" ht="12.75">
      <c r="B475" s="562"/>
      <c r="C475" s="562"/>
      <c r="D475" s="562"/>
      <c r="E475" s="562"/>
      <c r="F475" s="562"/>
      <c r="G475" s="562"/>
      <c r="H475" s="562"/>
      <c r="I475" s="562"/>
      <c r="J475" s="562"/>
    </row>
    <row r="476" spans="2:10" ht="12.75">
      <c r="B476" s="562"/>
      <c r="C476" s="562"/>
      <c r="D476" s="562"/>
      <c r="E476" s="562"/>
      <c r="F476" s="562"/>
      <c r="G476" s="562"/>
      <c r="H476" s="562"/>
      <c r="I476" s="562"/>
      <c r="J476" s="562"/>
    </row>
    <row r="477" spans="2:10" ht="12.75">
      <c r="B477" s="562"/>
      <c r="C477" s="562"/>
      <c r="D477" s="562"/>
      <c r="E477" s="562"/>
      <c r="F477" s="562"/>
      <c r="G477" s="562"/>
      <c r="H477" s="562"/>
      <c r="I477" s="562"/>
      <c r="J477" s="562"/>
    </row>
    <row r="478" spans="2:10" ht="12.75">
      <c r="B478" s="562"/>
      <c r="C478" s="562"/>
      <c r="D478" s="562"/>
      <c r="E478" s="562"/>
      <c r="F478" s="562"/>
      <c r="G478" s="562"/>
      <c r="H478" s="562"/>
      <c r="I478" s="562"/>
      <c r="J478" s="562"/>
    </row>
    <row r="479" spans="2:10" ht="12.75">
      <c r="B479" s="562"/>
      <c r="C479" s="562"/>
      <c r="D479" s="562"/>
      <c r="E479" s="562"/>
      <c r="F479" s="562"/>
      <c r="G479" s="562"/>
      <c r="H479" s="562"/>
      <c r="I479" s="562"/>
      <c r="J479" s="562"/>
    </row>
    <row r="480" spans="2:10" ht="12.75">
      <c r="B480" s="562"/>
      <c r="C480" s="562"/>
      <c r="D480" s="562"/>
      <c r="E480" s="562"/>
      <c r="F480" s="562"/>
      <c r="G480" s="562"/>
      <c r="H480" s="562"/>
      <c r="I480" s="562"/>
      <c r="J480" s="562"/>
    </row>
    <row r="481" spans="2:10" ht="12.75">
      <c r="B481" s="562"/>
      <c r="C481" s="562"/>
      <c r="D481" s="562"/>
      <c r="E481" s="562"/>
      <c r="F481" s="562"/>
      <c r="G481" s="562"/>
      <c r="H481" s="562"/>
      <c r="I481" s="562"/>
      <c r="J481" s="562"/>
    </row>
    <row r="482" spans="2:10" ht="12.75">
      <c r="B482" s="562"/>
      <c r="C482" s="562"/>
      <c r="D482" s="562"/>
      <c r="E482" s="562"/>
      <c r="F482" s="562"/>
      <c r="G482" s="562"/>
      <c r="H482" s="562"/>
      <c r="I482" s="562"/>
      <c r="J482" s="562"/>
    </row>
    <row r="483" spans="2:10" ht="12.75">
      <c r="B483" s="562"/>
      <c r="C483" s="562"/>
      <c r="D483" s="562"/>
      <c r="E483" s="562"/>
      <c r="F483" s="562"/>
      <c r="G483" s="562"/>
      <c r="H483" s="562"/>
      <c r="I483" s="562"/>
      <c r="J483" s="562"/>
    </row>
    <row r="484" spans="2:10" ht="12.75">
      <c r="B484" s="562"/>
      <c r="C484" s="562"/>
      <c r="D484" s="562"/>
      <c r="E484" s="562"/>
      <c r="F484" s="562"/>
      <c r="G484" s="562"/>
      <c r="H484" s="562"/>
      <c r="I484" s="562"/>
      <c r="J484" s="562"/>
    </row>
    <row r="485" spans="2:10" ht="12.75">
      <c r="B485" s="562"/>
      <c r="C485" s="562"/>
      <c r="D485" s="562"/>
      <c r="E485" s="562"/>
      <c r="F485" s="562"/>
      <c r="G485" s="562"/>
      <c r="H485" s="562"/>
      <c r="I485" s="562"/>
      <c r="J485" s="562"/>
    </row>
    <row r="486" spans="2:10" ht="12.75">
      <c r="B486" s="562"/>
      <c r="C486" s="562"/>
      <c r="D486" s="562"/>
      <c r="E486" s="562"/>
      <c r="F486" s="562"/>
      <c r="G486" s="562"/>
      <c r="H486" s="562"/>
      <c r="I486" s="562"/>
      <c r="J486" s="562"/>
    </row>
    <row r="487" spans="2:10" ht="12.75">
      <c r="B487" s="562"/>
      <c r="C487" s="562"/>
      <c r="D487" s="562"/>
      <c r="E487" s="562"/>
      <c r="F487" s="562"/>
      <c r="G487" s="562"/>
      <c r="H487" s="562"/>
      <c r="I487" s="562"/>
      <c r="J487" s="562"/>
    </row>
    <row r="488" spans="2:10" ht="12.75">
      <c r="B488" s="562"/>
      <c r="C488" s="562"/>
      <c r="D488" s="562"/>
      <c r="E488" s="562"/>
      <c r="F488" s="562"/>
      <c r="G488" s="562"/>
      <c r="H488" s="562"/>
      <c r="I488" s="562"/>
      <c r="J488" s="562"/>
    </row>
    <row r="489" spans="2:10" ht="12.75">
      <c r="B489" s="562"/>
      <c r="C489" s="562"/>
      <c r="D489" s="562"/>
      <c r="E489" s="562"/>
      <c r="F489" s="562"/>
      <c r="G489" s="562"/>
      <c r="H489" s="562"/>
      <c r="I489" s="562"/>
      <c r="J489" s="562"/>
    </row>
    <row r="490" spans="2:10" ht="12.75">
      <c r="B490" s="562"/>
      <c r="C490" s="562"/>
      <c r="D490" s="562"/>
      <c r="E490" s="562"/>
      <c r="F490" s="562"/>
      <c r="G490" s="562"/>
      <c r="H490" s="562"/>
      <c r="I490" s="562"/>
      <c r="J490" s="562"/>
    </row>
    <row r="491" spans="2:10" ht="12.75">
      <c r="B491" s="562"/>
      <c r="C491" s="562"/>
      <c r="D491" s="562"/>
      <c r="E491" s="562"/>
      <c r="F491" s="562"/>
      <c r="G491" s="562"/>
      <c r="H491" s="562"/>
      <c r="I491" s="562"/>
      <c r="J491" s="562"/>
    </row>
    <row r="492" spans="2:10" ht="12.75">
      <c r="B492" s="562"/>
      <c r="C492" s="562"/>
      <c r="D492" s="562"/>
      <c r="E492" s="562"/>
      <c r="F492" s="562"/>
      <c r="G492" s="562"/>
      <c r="H492" s="562"/>
      <c r="I492" s="562"/>
      <c r="J492" s="562"/>
    </row>
    <row r="493" spans="2:10" ht="12.75">
      <c r="B493" s="562"/>
      <c r="C493" s="562"/>
      <c r="D493" s="562"/>
      <c r="E493" s="562"/>
      <c r="F493" s="562"/>
      <c r="G493" s="562"/>
      <c r="H493" s="562"/>
      <c r="I493" s="562"/>
      <c r="J493" s="562"/>
    </row>
    <row r="494" spans="2:10" ht="12.75">
      <c r="B494" s="562"/>
      <c r="C494" s="562"/>
      <c r="D494" s="562"/>
      <c r="E494" s="562"/>
      <c r="F494" s="562"/>
      <c r="G494" s="562"/>
      <c r="H494" s="562"/>
      <c r="I494" s="562"/>
      <c r="J494" s="562"/>
    </row>
    <row r="495" spans="2:10" ht="12.75">
      <c r="B495" s="562"/>
      <c r="C495" s="562"/>
      <c r="D495" s="562"/>
      <c r="E495" s="562"/>
      <c r="F495" s="562"/>
      <c r="G495" s="562"/>
      <c r="H495" s="562"/>
      <c r="I495" s="562"/>
      <c r="J495" s="562"/>
    </row>
    <row r="496" spans="2:10" ht="12.75">
      <c r="B496" s="562"/>
      <c r="C496" s="562"/>
      <c r="D496" s="562"/>
      <c r="E496" s="562"/>
      <c r="F496" s="562"/>
      <c r="G496" s="562"/>
      <c r="H496" s="562"/>
      <c r="I496" s="562"/>
      <c r="J496" s="562"/>
    </row>
    <row r="497" spans="2:10" ht="12.75">
      <c r="B497" s="562"/>
      <c r="C497" s="562"/>
      <c r="D497" s="562"/>
      <c r="E497" s="562"/>
      <c r="F497" s="562"/>
      <c r="G497" s="562"/>
      <c r="H497" s="562"/>
      <c r="I497" s="562"/>
      <c r="J497" s="562"/>
    </row>
    <row r="498" spans="2:10" ht="12.75">
      <c r="B498" s="562"/>
      <c r="C498" s="562"/>
      <c r="D498" s="562"/>
      <c r="E498" s="562"/>
      <c r="F498" s="562"/>
      <c r="G498" s="562"/>
      <c r="H498" s="562"/>
      <c r="I498" s="562"/>
      <c r="J498" s="562"/>
    </row>
    <row r="499" spans="2:10" ht="12.75">
      <c r="B499" s="562"/>
      <c r="C499" s="562"/>
      <c r="D499" s="562"/>
      <c r="E499" s="562"/>
      <c r="F499" s="562"/>
      <c r="G499" s="562"/>
      <c r="H499" s="562"/>
      <c r="I499" s="562"/>
      <c r="J499" s="562"/>
    </row>
    <row r="500" spans="2:10" ht="12.75">
      <c r="B500" s="562"/>
      <c r="C500" s="562"/>
      <c r="D500" s="562"/>
      <c r="E500" s="562"/>
      <c r="F500" s="562"/>
      <c r="G500" s="562"/>
      <c r="H500" s="562"/>
      <c r="I500" s="562"/>
      <c r="J500" s="562"/>
    </row>
    <row r="501" spans="2:10" ht="12.75">
      <c r="B501" s="562"/>
      <c r="C501" s="562"/>
      <c r="D501" s="562"/>
      <c r="E501" s="562"/>
      <c r="F501" s="562"/>
      <c r="G501" s="562"/>
      <c r="H501" s="562"/>
      <c r="I501" s="562"/>
      <c r="J501" s="562"/>
    </row>
    <row r="502" spans="2:10" ht="12.75">
      <c r="B502" s="562"/>
      <c r="C502" s="562"/>
      <c r="D502" s="562"/>
      <c r="E502" s="562"/>
      <c r="F502" s="562"/>
      <c r="G502" s="562"/>
      <c r="H502" s="562"/>
      <c r="I502" s="562"/>
      <c r="J502" s="562"/>
    </row>
    <row r="503" spans="2:10" ht="12.75">
      <c r="B503" s="562"/>
      <c r="C503" s="562"/>
      <c r="D503" s="562"/>
      <c r="E503" s="562"/>
      <c r="F503" s="562"/>
      <c r="G503" s="562"/>
      <c r="H503" s="562"/>
      <c r="I503" s="562"/>
      <c r="J503" s="562"/>
    </row>
    <row r="504" spans="2:10" ht="12.75">
      <c r="B504" s="562"/>
      <c r="C504" s="562"/>
      <c r="D504" s="562"/>
      <c r="E504" s="562"/>
      <c r="F504" s="562"/>
      <c r="G504" s="562"/>
      <c r="H504" s="562"/>
      <c r="I504" s="562"/>
      <c r="J504" s="562"/>
    </row>
    <row r="505" spans="2:10" ht="12.75">
      <c r="B505" s="562"/>
      <c r="C505" s="562"/>
      <c r="D505" s="562"/>
      <c r="E505" s="562"/>
      <c r="F505" s="562"/>
      <c r="G505" s="562"/>
      <c r="H505" s="562"/>
      <c r="I505" s="562"/>
      <c r="J505" s="562"/>
    </row>
    <row r="506" spans="2:10" ht="12.75">
      <c r="B506" s="562"/>
      <c r="C506" s="562"/>
      <c r="D506" s="562"/>
      <c r="E506" s="562"/>
      <c r="F506" s="562"/>
      <c r="G506" s="562"/>
      <c r="H506" s="562"/>
      <c r="I506" s="562"/>
      <c r="J506" s="562"/>
    </row>
    <row r="507" spans="2:10" ht="12.75">
      <c r="B507" s="562"/>
      <c r="C507" s="562"/>
      <c r="D507" s="562"/>
      <c r="E507" s="562"/>
      <c r="F507" s="562"/>
      <c r="G507" s="562"/>
      <c r="H507" s="562"/>
      <c r="I507" s="562"/>
      <c r="J507" s="562"/>
    </row>
    <row r="508" spans="2:10" ht="12.75">
      <c r="B508" s="562"/>
      <c r="C508" s="562"/>
      <c r="D508" s="562"/>
      <c r="E508" s="562"/>
      <c r="F508" s="562"/>
      <c r="G508" s="562"/>
      <c r="H508" s="562"/>
      <c r="I508" s="562"/>
      <c r="J508" s="562"/>
    </row>
    <row r="509" spans="2:10" ht="12.75">
      <c r="B509" s="562"/>
      <c r="C509" s="562"/>
      <c r="D509" s="562"/>
      <c r="E509" s="562"/>
      <c r="F509" s="562"/>
      <c r="G509" s="562"/>
      <c r="H509" s="562"/>
      <c r="I509" s="562"/>
      <c r="J509" s="562"/>
    </row>
    <row r="510" spans="2:10" ht="12.75">
      <c r="B510" s="562"/>
      <c r="C510" s="562"/>
      <c r="D510" s="562"/>
      <c r="E510" s="562"/>
      <c r="F510" s="562"/>
      <c r="G510" s="562"/>
      <c r="H510" s="562"/>
      <c r="I510" s="562"/>
      <c r="J510" s="562"/>
    </row>
    <row r="511" spans="2:10" ht="12.75">
      <c r="B511" s="562"/>
      <c r="C511" s="562"/>
      <c r="D511" s="562"/>
      <c r="E511" s="562"/>
      <c r="F511" s="562"/>
      <c r="G511" s="562"/>
      <c r="H511" s="562"/>
      <c r="I511" s="562"/>
      <c r="J511" s="562"/>
    </row>
    <row r="512" spans="2:10" ht="12.75">
      <c r="B512" s="562"/>
      <c r="C512" s="562"/>
      <c r="D512" s="562"/>
      <c r="E512" s="562"/>
      <c r="F512" s="562"/>
      <c r="G512" s="562"/>
      <c r="H512" s="562"/>
      <c r="I512" s="562"/>
      <c r="J512" s="562"/>
    </row>
    <row r="513" spans="2:10" ht="12.75">
      <c r="B513" s="562"/>
      <c r="C513" s="562"/>
      <c r="D513" s="562"/>
      <c r="E513" s="562"/>
      <c r="F513" s="562"/>
      <c r="G513" s="562"/>
      <c r="H513" s="562"/>
      <c r="I513" s="562"/>
      <c r="J513" s="562"/>
    </row>
    <row r="514" spans="2:10" ht="12.75">
      <c r="B514" s="562"/>
      <c r="C514" s="562"/>
      <c r="D514" s="562"/>
      <c r="E514" s="562"/>
      <c r="F514" s="562"/>
      <c r="G514" s="562"/>
      <c r="H514" s="562"/>
      <c r="I514" s="562"/>
      <c r="J514" s="562"/>
    </row>
    <row r="515" spans="2:10" ht="12.75">
      <c r="B515" s="562"/>
      <c r="C515" s="562"/>
      <c r="D515" s="562"/>
      <c r="E515" s="562"/>
      <c r="F515" s="562"/>
      <c r="G515" s="562"/>
      <c r="H515" s="562"/>
      <c r="I515" s="562"/>
      <c r="J515" s="562"/>
    </row>
    <row r="516" spans="2:10" ht="12.75">
      <c r="B516" s="562"/>
      <c r="C516" s="562"/>
      <c r="D516" s="562"/>
      <c r="E516" s="562"/>
      <c r="F516" s="562"/>
      <c r="G516" s="562"/>
      <c r="H516" s="562"/>
      <c r="I516" s="562"/>
      <c r="J516" s="562"/>
    </row>
    <row r="517" spans="2:10" ht="12.75">
      <c r="B517" s="562"/>
      <c r="C517" s="562"/>
      <c r="D517" s="562"/>
      <c r="E517" s="562"/>
      <c r="F517" s="562"/>
      <c r="G517" s="562"/>
      <c r="H517" s="562"/>
      <c r="I517" s="562"/>
      <c r="J517" s="562"/>
    </row>
    <row r="518" spans="2:10" ht="12.75">
      <c r="B518" s="562"/>
      <c r="C518" s="562"/>
      <c r="D518" s="562"/>
      <c r="E518" s="562"/>
      <c r="F518" s="562"/>
      <c r="G518" s="562"/>
      <c r="H518" s="562"/>
      <c r="I518" s="562"/>
      <c r="J518" s="562"/>
    </row>
    <row r="519" spans="2:10" ht="12.75">
      <c r="B519" s="562"/>
      <c r="C519" s="562"/>
      <c r="D519" s="562"/>
      <c r="E519" s="562"/>
      <c r="F519" s="562"/>
      <c r="G519" s="562"/>
      <c r="H519" s="562"/>
      <c r="I519" s="562"/>
      <c r="J519" s="562"/>
    </row>
    <row r="520" spans="2:10" ht="12.75">
      <c r="B520" s="562"/>
      <c r="C520" s="562"/>
      <c r="D520" s="562"/>
      <c r="E520" s="562"/>
      <c r="F520" s="562"/>
      <c r="G520" s="562"/>
      <c r="H520" s="562"/>
      <c r="I520" s="562"/>
      <c r="J520" s="562"/>
    </row>
    <row r="521" spans="2:10" ht="12.75">
      <c r="B521" s="562"/>
      <c r="C521" s="562"/>
      <c r="D521" s="562"/>
      <c r="E521" s="562"/>
      <c r="F521" s="562"/>
      <c r="G521" s="562"/>
      <c r="H521" s="562"/>
      <c r="I521" s="562"/>
      <c r="J521" s="562"/>
    </row>
    <row r="522" spans="2:10" ht="12.75">
      <c r="B522" s="562"/>
      <c r="C522" s="562"/>
      <c r="D522" s="562"/>
      <c r="E522" s="562"/>
      <c r="F522" s="562"/>
      <c r="G522" s="562"/>
      <c r="H522" s="562"/>
      <c r="I522" s="562"/>
      <c r="J522" s="562"/>
    </row>
    <row r="523" spans="2:10" ht="12.75">
      <c r="B523" s="562"/>
      <c r="C523" s="562"/>
      <c r="D523" s="562"/>
      <c r="E523" s="562"/>
      <c r="F523" s="562"/>
      <c r="G523" s="562"/>
      <c r="H523" s="562"/>
      <c r="I523" s="562"/>
      <c r="J523" s="562"/>
    </row>
    <row r="524" spans="2:10" ht="12.75">
      <c r="B524" s="562"/>
      <c r="C524" s="562"/>
      <c r="D524" s="562"/>
      <c r="E524" s="562"/>
      <c r="F524" s="562"/>
      <c r="G524" s="562"/>
      <c r="H524" s="562"/>
      <c r="I524" s="562"/>
      <c r="J524" s="562"/>
    </row>
    <row r="525" spans="2:10" ht="12.75">
      <c r="B525" s="562"/>
      <c r="C525" s="562"/>
      <c r="D525" s="562"/>
      <c r="E525" s="562"/>
      <c r="F525" s="562"/>
      <c r="G525" s="562"/>
      <c r="H525" s="562"/>
      <c r="I525" s="562"/>
      <c r="J525" s="562"/>
    </row>
    <row r="526" spans="2:10" ht="12.75">
      <c r="B526" s="562"/>
      <c r="C526" s="562"/>
      <c r="D526" s="562"/>
      <c r="E526" s="562"/>
      <c r="F526" s="562"/>
      <c r="G526" s="562"/>
      <c r="H526" s="562"/>
      <c r="I526" s="562"/>
      <c r="J526" s="562"/>
    </row>
    <row r="527" spans="2:10" ht="12.75">
      <c r="B527" s="562"/>
      <c r="C527" s="562"/>
      <c r="D527" s="562"/>
      <c r="E527" s="562"/>
      <c r="F527" s="562"/>
      <c r="G527" s="562"/>
      <c r="H527" s="562"/>
      <c r="I527" s="562"/>
      <c r="J527" s="562"/>
    </row>
    <row r="528" spans="2:10" ht="12.75">
      <c r="B528" s="562"/>
      <c r="C528" s="562"/>
      <c r="D528" s="562"/>
      <c r="E528" s="562"/>
      <c r="F528" s="562"/>
      <c r="G528" s="562"/>
      <c r="H528" s="562"/>
      <c r="I528" s="562"/>
      <c r="J528" s="562"/>
    </row>
    <row r="529" spans="2:10" ht="12.75">
      <c r="B529" s="562"/>
      <c r="C529" s="562"/>
      <c r="D529" s="562"/>
      <c r="E529" s="562"/>
      <c r="F529" s="562"/>
      <c r="G529" s="562"/>
      <c r="H529" s="562"/>
      <c r="I529" s="562"/>
      <c r="J529" s="562"/>
    </row>
    <row r="530" spans="2:10" ht="12.75">
      <c r="B530" s="562"/>
      <c r="C530" s="562"/>
      <c r="D530" s="562"/>
      <c r="E530" s="562"/>
      <c r="F530" s="562"/>
      <c r="G530" s="562"/>
      <c r="H530" s="562"/>
      <c r="I530" s="562"/>
      <c r="J530" s="562"/>
    </row>
    <row r="531" spans="2:10" ht="12.75">
      <c r="B531" s="562"/>
      <c r="C531" s="562"/>
      <c r="D531" s="562"/>
      <c r="E531" s="562"/>
      <c r="F531" s="562"/>
      <c r="G531" s="562"/>
      <c r="H531" s="562"/>
      <c r="I531" s="562"/>
      <c r="J531" s="562"/>
    </row>
    <row r="532" spans="2:10" ht="12.75">
      <c r="B532" s="562"/>
      <c r="C532" s="562"/>
      <c r="D532" s="562"/>
      <c r="E532" s="562"/>
      <c r="F532" s="562"/>
      <c r="G532" s="562"/>
      <c r="H532" s="562"/>
      <c r="I532" s="562"/>
      <c r="J532" s="562"/>
    </row>
    <row r="533" spans="2:10" ht="12.75">
      <c r="B533" s="562"/>
      <c r="C533" s="562"/>
      <c r="D533" s="562"/>
      <c r="E533" s="562"/>
      <c r="F533" s="562"/>
      <c r="G533" s="562"/>
      <c r="H533" s="562"/>
      <c r="I533" s="562"/>
      <c r="J533" s="562"/>
    </row>
    <row r="534" spans="2:10" ht="12.75">
      <c r="B534" s="562"/>
      <c r="C534" s="562"/>
      <c r="D534" s="562"/>
      <c r="E534" s="562"/>
      <c r="F534" s="562"/>
      <c r="G534" s="562"/>
      <c r="H534" s="562"/>
      <c r="I534" s="562"/>
      <c r="J534" s="562"/>
    </row>
    <row r="535" spans="2:10" ht="12.75">
      <c r="B535" s="562"/>
      <c r="C535" s="562"/>
      <c r="D535" s="562"/>
      <c r="E535" s="562"/>
      <c r="F535" s="562"/>
      <c r="G535" s="562"/>
      <c r="H535" s="562"/>
      <c r="I535" s="562"/>
      <c r="J535" s="562"/>
    </row>
    <row r="536" spans="2:10" ht="12.75">
      <c r="B536" s="562"/>
      <c r="C536" s="562"/>
      <c r="D536" s="562"/>
      <c r="E536" s="562"/>
      <c r="F536" s="562"/>
      <c r="G536" s="562"/>
      <c r="H536" s="562"/>
      <c r="I536" s="562"/>
      <c r="J536" s="562"/>
    </row>
    <row r="537" spans="2:10" ht="12.75">
      <c r="B537" s="562"/>
      <c r="C537" s="562"/>
      <c r="D537" s="562"/>
      <c r="E537" s="562"/>
      <c r="F537" s="562"/>
      <c r="G537" s="562"/>
      <c r="H537" s="562"/>
      <c r="I537" s="562"/>
      <c r="J537" s="562"/>
    </row>
    <row r="538" spans="2:10" ht="12.75">
      <c r="B538" s="562"/>
      <c r="C538" s="562"/>
      <c r="D538" s="562"/>
      <c r="E538" s="562"/>
      <c r="F538" s="562"/>
      <c r="G538" s="562"/>
      <c r="H538" s="562"/>
      <c r="I538" s="562"/>
      <c r="J538" s="562"/>
    </row>
    <row r="539" spans="2:10" ht="12.75">
      <c r="B539" s="562"/>
      <c r="C539" s="562"/>
      <c r="D539" s="562"/>
      <c r="E539" s="562"/>
      <c r="F539" s="562"/>
      <c r="G539" s="562"/>
      <c r="H539" s="562"/>
      <c r="I539" s="562"/>
      <c r="J539" s="562"/>
    </row>
    <row r="540" spans="2:10" ht="12.75">
      <c r="B540" s="562"/>
      <c r="C540" s="562"/>
      <c r="D540" s="562"/>
      <c r="E540" s="562"/>
      <c r="F540" s="562"/>
      <c r="G540" s="562"/>
      <c r="H540" s="562"/>
      <c r="I540" s="562"/>
      <c r="J540" s="562"/>
    </row>
    <row r="541" spans="2:10" ht="12.75">
      <c r="B541" s="562"/>
      <c r="C541" s="562"/>
      <c r="D541" s="562"/>
      <c r="E541" s="562"/>
      <c r="F541" s="562"/>
      <c r="G541" s="562"/>
      <c r="H541" s="562"/>
      <c r="I541" s="562"/>
      <c r="J541" s="562"/>
    </row>
    <row r="542" spans="2:10" ht="12.75">
      <c r="B542" s="562"/>
      <c r="C542" s="562"/>
      <c r="D542" s="562"/>
      <c r="E542" s="562"/>
      <c r="F542" s="562"/>
      <c r="G542" s="562"/>
      <c r="H542" s="562"/>
      <c r="I542" s="562"/>
      <c r="J542" s="562"/>
    </row>
    <row r="543" spans="2:10" ht="12.75">
      <c r="B543" s="562"/>
      <c r="C543" s="562"/>
      <c r="D543" s="562"/>
      <c r="E543" s="562"/>
      <c r="F543" s="562"/>
      <c r="G543" s="562"/>
      <c r="H543" s="562"/>
      <c r="I543" s="562"/>
      <c r="J543" s="562"/>
    </row>
    <row r="544" spans="2:10" ht="12.75">
      <c r="B544" s="562"/>
      <c r="C544" s="562"/>
      <c r="D544" s="562"/>
      <c r="E544" s="562"/>
      <c r="F544" s="562"/>
      <c r="G544" s="562"/>
      <c r="H544" s="562"/>
      <c r="I544" s="562"/>
      <c r="J544" s="562"/>
    </row>
    <row r="545" spans="2:10" ht="12.75">
      <c r="B545" s="562"/>
      <c r="C545" s="562"/>
      <c r="D545" s="562"/>
      <c r="E545" s="562"/>
      <c r="F545" s="562"/>
      <c r="G545" s="562"/>
      <c r="H545" s="562"/>
      <c r="I545" s="562"/>
      <c r="J545" s="562"/>
    </row>
    <row r="546" spans="2:10" ht="12.75">
      <c r="B546" s="562"/>
      <c r="C546" s="562"/>
      <c r="D546" s="562"/>
      <c r="E546" s="562"/>
      <c r="F546" s="562"/>
      <c r="G546" s="562"/>
      <c r="H546" s="562"/>
      <c r="I546" s="562"/>
      <c r="J546" s="562"/>
    </row>
    <row r="547" spans="2:10" ht="12.75">
      <c r="B547" s="562"/>
      <c r="C547" s="562"/>
      <c r="D547" s="562"/>
      <c r="E547" s="562"/>
      <c r="F547" s="562"/>
      <c r="G547" s="562"/>
      <c r="H547" s="562"/>
      <c r="I547" s="562"/>
      <c r="J547" s="562"/>
    </row>
    <row r="548" spans="2:10" ht="12.75">
      <c r="B548" s="562"/>
      <c r="C548" s="562"/>
      <c r="D548" s="562"/>
      <c r="E548" s="562"/>
      <c r="F548" s="562"/>
      <c r="G548" s="562"/>
      <c r="H548" s="562"/>
      <c r="I548" s="562"/>
      <c r="J548" s="562"/>
    </row>
    <row r="549" spans="2:10" ht="12.75">
      <c r="B549" s="562"/>
      <c r="C549" s="562"/>
      <c r="D549" s="562"/>
      <c r="E549" s="562"/>
      <c r="F549" s="562"/>
      <c r="G549" s="562"/>
      <c r="H549" s="562"/>
      <c r="I549" s="562"/>
      <c r="J549" s="562"/>
    </row>
    <row r="550" spans="2:10" ht="12.75">
      <c r="B550" s="562"/>
      <c r="C550" s="562"/>
      <c r="D550" s="562"/>
      <c r="E550" s="562"/>
      <c r="F550" s="562"/>
      <c r="G550" s="562"/>
      <c r="H550" s="562"/>
      <c r="I550" s="562"/>
      <c r="J550" s="562"/>
    </row>
    <row r="551" spans="2:10" ht="12.75">
      <c r="B551" s="562"/>
      <c r="C551" s="562"/>
      <c r="D551" s="562"/>
      <c r="E551" s="562"/>
      <c r="F551" s="562"/>
      <c r="G551" s="562"/>
      <c r="H551" s="562"/>
      <c r="I551" s="562"/>
      <c r="J551" s="562"/>
    </row>
    <row r="552" spans="2:10" ht="12.75">
      <c r="B552" s="562"/>
      <c r="C552" s="562"/>
      <c r="D552" s="562"/>
      <c r="E552" s="562"/>
      <c r="F552" s="562"/>
      <c r="G552" s="562"/>
      <c r="H552" s="562"/>
      <c r="I552" s="562"/>
      <c r="J552" s="562"/>
    </row>
    <row r="553" spans="2:10" ht="12.75">
      <c r="B553" s="562"/>
      <c r="C553" s="562"/>
      <c r="D553" s="562"/>
      <c r="E553" s="562"/>
      <c r="F553" s="562"/>
      <c r="G553" s="562"/>
      <c r="H553" s="562"/>
      <c r="I553" s="562"/>
      <c r="J553" s="562"/>
    </row>
    <row r="554" spans="2:10" ht="12.75">
      <c r="B554" s="562"/>
      <c r="C554" s="562"/>
      <c r="D554" s="562"/>
      <c r="E554" s="562"/>
      <c r="F554" s="562"/>
      <c r="G554" s="562"/>
      <c r="H554" s="562"/>
      <c r="I554" s="562"/>
      <c r="J554" s="562"/>
    </row>
    <row r="555" spans="2:10" ht="12.75">
      <c r="B555" s="562"/>
      <c r="C555" s="562"/>
      <c r="D555" s="562"/>
      <c r="E555" s="562"/>
      <c r="F555" s="562"/>
      <c r="G555" s="562"/>
      <c r="H555" s="562"/>
      <c r="I555" s="562"/>
      <c r="J555" s="562"/>
    </row>
    <row r="556" spans="2:10" ht="12.75">
      <c r="B556" s="562"/>
      <c r="C556" s="562"/>
      <c r="D556" s="562"/>
      <c r="E556" s="562"/>
      <c r="F556" s="562"/>
      <c r="G556" s="562"/>
      <c r="H556" s="562"/>
      <c r="I556" s="562"/>
      <c r="J556" s="562"/>
    </row>
    <row r="557" spans="2:10" ht="12.75">
      <c r="B557" s="562"/>
      <c r="C557" s="562"/>
      <c r="D557" s="562"/>
      <c r="E557" s="562"/>
      <c r="F557" s="562"/>
      <c r="G557" s="562"/>
      <c r="H557" s="562"/>
      <c r="I557" s="562"/>
      <c r="J557" s="562"/>
    </row>
    <row r="558" spans="2:10" ht="12.75">
      <c r="B558" s="562"/>
      <c r="C558" s="562"/>
      <c r="D558" s="562"/>
      <c r="E558" s="562"/>
      <c r="F558" s="562"/>
      <c r="G558" s="562"/>
      <c r="H558" s="562"/>
      <c r="I558" s="562"/>
      <c r="J558" s="562"/>
    </row>
    <row r="559" spans="2:10" ht="12.75">
      <c r="B559" s="562"/>
      <c r="C559" s="562"/>
      <c r="D559" s="562"/>
      <c r="E559" s="562"/>
      <c r="F559" s="562"/>
      <c r="G559" s="562"/>
      <c r="H559" s="562"/>
      <c r="I559" s="562"/>
      <c r="J559" s="562"/>
    </row>
    <row r="560" spans="2:10" ht="12.75">
      <c r="B560" s="562"/>
      <c r="C560" s="562"/>
      <c r="D560" s="562"/>
      <c r="E560" s="562"/>
      <c r="F560" s="562"/>
      <c r="G560" s="562"/>
      <c r="H560" s="562"/>
      <c r="I560" s="562"/>
      <c r="J560" s="562"/>
    </row>
    <row r="561" spans="2:10" ht="12.75">
      <c r="B561" s="562"/>
      <c r="C561" s="562"/>
      <c r="D561" s="562"/>
      <c r="E561" s="562"/>
      <c r="F561" s="562"/>
      <c r="G561" s="562"/>
      <c r="H561" s="562"/>
      <c r="I561" s="562"/>
      <c r="J561" s="562"/>
    </row>
    <row r="562" spans="2:10" ht="12.75">
      <c r="B562" s="562"/>
      <c r="C562" s="562"/>
      <c r="D562" s="562"/>
      <c r="E562" s="562"/>
      <c r="F562" s="562"/>
      <c r="G562" s="562"/>
      <c r="H562" s="562"/>
      <c r="I562" s="562"/>
      <c r="J562" s="562"/>
    </row>
    <row r="563" spans="2:10" ht="12.75">
      <c r="B563" s="562"/>
      <c r="C563" s="562"/>
      <c r="D563" s="562"/>
      <c r="E563" s="562"/>
      <c r="F563" s="562"/>
      <c r="G563" s="562"/>
      <c r="H563" s="562"/>
      <c r="I563" s="562"/>
      <c r="J563" s="562"/>
    </row>
    <row r="564" spans="2:10" ht="12.75">
      <c r="B564" s="562"/>
      <c r="C564" s="562"/>
      <c r="D564" s="562"/>
      <c r="E564" s="562"/>
      <c r="F564" s="562"/>
      <c r="G564" s="562"/>
      <c r="H564" s="562"/>
      <c r="I564" s="562"/>
      <c r="J564" s="562"/>
    </row>
    <row r="565" spans="2:10" ht="12.75">
      <c r="B565" s="562"/>
      <c r="C565" s="562"/>
      <c r="D565" s="562"/>
      <c r="E565" s="562"/>
      <c r="F565" s="562"/>
      <c r="G565" s="562"/>
      <c r="H565" s="562"/>
      <c r="I565" s="562"/>
      <c r="J565" s="562"/>
    </row>
    <row r="566" spans="2:10" ht="12.75">
      <c r="B566" s="562"/>
      <c r="C566" s="562"/>
      <c r="D566" s="562"/>
      <c r="E566" s="562"/>
      <c r="F566" s="562"/>
      <c r="G566" s="562"/>
      <c r="H566" s="562"/>
      <c r="I566" s="562"/>
      <c r="J566" s="562"/>
    </row>
    <row r="567" spans="2:10" ht="12.75">
      <c r="B567" s="562"/>
      <c r="C567" s="562"/>
      <c r="D567" s="562"/>
      <c r="E567" s="562"/>
      <c r="F567" s="562"/>
      <c r="G567" s="562"/>
      <c r="H567" s="562"/>
      <c r="I567" s="562"/>
      <c r="J567" s="562"/>
    </row>
    <row r="568" spans="2:10" ht="12.75">
      <c r="B568" s="562"/>
      <c r="C568" s="562"/>
      <c r="D568" s="562"/>
      <c r="E568" s="562"/>
      <c r="F568" s="562"/>
      <c r="G568" s="562"/>
      <c r="H568" s="562"/>
      <c r="I568" s="562"/>
      <c r="J568" s="562"/>
    </row>
    <row r="569" spans="2:10" ht="12.75">
      <c r="B569" s="562"/>
      <c r="C569" s="562"/>
      <c r="D569" s="562"/>
      <c r="E569" s="562"/>
      <c r="F569" s="562"/>
      <c r="G569" s="562"/>
      <c r="H569" s="562"/>
      <c r="I569" s="562"/>
      <c r="J569" s="562"/>
    </row>
    <row r="570" spans="2:10" ht="12.75">
      <c r="B570" s="562"/>
      <c r="C570" s="562"/>
      <c r="D570" s="562"/>
      <c r="E570" s="562"/>
      <c r="F570" s="562"/>
      <c r="G570" s="562"/>
      <c r="H570" s="562"/>
      <c r="I570" s="562"/>
      <c r="J570" s="562"/>
    </row>
    <row r="571" spans="2:10" ht="12.75">
      <c r="B571" s="562"/>
      <c r="C571" s="562"/>
      <c r="D571" s="562"/>
      <c r="E571" s="562"/>
      <c r="F571" s="562"/>
      <c r="G571" s="562"/>
      <c r="H571" s="562"/>
      <c r="I571" s="562"/>
      <c r="J571" s="562"/>
    </row>
    <row r="572" spans="2:10" ht="12.75">
      <c r="B572" s="562"/>
      <c r="C572" s="562"/>
      <c r="D572" s="562"/>
      <c r="E572" s="562"/>
      <c r="F572" s="562"/>
      <c r="G572" s="562"/>
      <c r="H572" s="562"/>
      <c r="I572" s="562"/>
      <c r="J572" s="562"/>
    </row>
    <row r="573" spans="2:10" ht="12.75">
      <c r="B573" s="562"/>
      <c r="C573" s="562"/>
      <c r="D573" s="562"/>
      <c r="E573" s="562"/>
      <c r="F573" s="562"/>
      <c r="G573" s="562"/>
      <c r="H573" s="562"/>
      <c r="I573" s="562"/>
      <c r="J573" s="562"/>
    </row>
    <row r="574" spans="2:10" ht="12.75">
      <c r="B574" s="562"/>
      <c r="C574" s="562"/>
      <c r="D574" s="562"/>
      <c r="E574" s="562"/>
      <c r="F574" s="562"/>
      <c r="G574" s="562"/>
      <c r="H574" s="562"/>
      <c r="I574" s="562"/>
      <c r="J574" s="562"/>
    </row>
    <row r="575" spans="2:10" ht="12.75">
      <c r="B575" s="562"/>
      <c r="C575" s="562"/>
      <c r="D575" s="562"/>
      <c r="E575" s="562"/>
      <c r="F575" s="562"/>
      <c r="G575" s="562"/>
      <c r="H575" s="562"/>
      <c r="I575" s="562"/>
      <c r="J575" s="562"/>
    </row>
    <row r="576" spans="2:10" ht="12.75">
      <c r="B576" s="562"/>
      <c r="C576" s="562"/>
      <c r="D576" s="562"/>
      <c r="E576" s="562"/>
      <c r="F576" s="562"/>
      <c r="G576" s="562"/>
      <c r="H576" s="562"/>
      <c r="I576" s="562"/>
      <c r="J576" s="562"/>
    </row>
    <row r="577" spans="2:10" ht="12.75">
      <c r="B577" s="562"/>
      <c r="C577" s="562"/>
      <c r="D577" s="562"/>
      <c r="E577" s="562"/>
      <c r="F577" s="562"/>
      <c r="G577" s="562"/>
      <c r="H577" s="562"/>
      <c r="I577" s="562"/>
      <c r="J577" s="562"/>
    </row>
    <row r="578" spans="2:10" ht="12.75">
      <c r="B578" s="562"/>
      <c r="C578" s="562"/>
      <c r="D578" s="562"/>
      <c r="E578" s="562"/>
      <c r="F578" s="562"/>
      <c r="G578" s="562"/>
      <c r="H578" s="562"/>
      <c r="I578" s="562"/>
      <c r="J578" s="562"/>
    </row>
    <row r="579" spans="2:10" ht="12.75">
      <c r="B579" s="562"/>
      <c r="C579" s="562"/>
      <c r="D579" s="562"/>
      <c r="E579" s="562"/>
      <c r="F579" s="562"/>
      <c r="G579" s="562"/>
      <c r="H579" s="562"/>
      <c r="I579" s="562"/>
      <c r="J579" s="562"/>
    </row>
    <row r="580" spans="2:10" ht="12.75">
      <c r="B580" s="562"/>
      <c r="C580" s="562"/>
      <c r="D580" s="562"/>
      <c r="E580" s="562"/>
      <c r="F580" s="562"/>
      <c r="G580" s="562"/>
      <c r="H580" s="562"/>
      <c r="I580" s="562"/>
      <c r="J580" s="562"/>
    </row>
    <row r="581" spans="2:10" ht="12.75">
      <c r="B581" s="562"/>
      <c r="C581" s="562"/>
      <c r="D581" s="562"/>
      <c r="E581" s="562"/>
      <c r="F581" s="562"/>
      <c r="G581" s="562"/>
      <c r="H581" s="562"/>
      <c r="I581" s="562"/>
      <c r="J581" s="562"/>
    </row>
    <row r="582" spans="2:10" ht="12.75">
      <c r="B582" s="562"/>
      <c r="C582" s="562"/>
      <c r="D582" s="562"/>
      <c r="E582" s="562"/>
      <c r="F582" s="562"/>
      <c r="G582" s="562"/>
      <c r="H582" s="562"/>
      <c r="I582" s="562"/>
      <c r="J582" s="562"/>
    </row>
    <row r="583" spans="2:10" ht="12.75">
      <c r="B583" s="562"/>
      <c r="C583" s="562"/>
      <c r="D583" s="562"/>
      <c r="E583" s="562"/>
      <c r="F583" s="562"/>
      <c r="G583" s="562"/>
      <c r="H583" s="562"/>
      <c r="I583" s="562"/>
      <c r="J583" s="562"/>
    </row>
    <row r="584" spans="2:10" ht="12.75">
      <c r="B584" s="562"/>
      <c r="C584" s="562"/>
      <c r="D584" s="562"/>
      <c r="E584" s="562"/>
      <c r="F584" s="562"/>
      <c r="G584" s="562"/>
      <c r="H584" s="562"/>
      <c r="I584" s="562"/>
      <c r="J584" s="562"/>
    </row>
    <row r="585" spans="2:10" ht="12.75">
      <c r="B585" s="562"/>
      <c r="C585" s="562"/>
      <c r="D585" s="562"/>
      <c r="E585" s="562"/>
      <c r="F585" s="562"/>
      <c r="G585" s="562"/>
      <c r="H585" s="562"/>
      <c r="I585" s="562"/>
      <c r="J585" s="562"/>
    </row>
    <row r="586" spans="2:10" ht="12.75">
      <c r="B586" s="562"/>
      <c r="C586" s="562"/>
      <c r="D586" s="562"/>
      <c r="E586" s="562"/>
      <c r="F586" s="562"/>
      <c r="G586" s="562"/>
      <c r="H586" s="562"/>
      <c r="I586" s="562"/>
      <c r="J586" s="562"/>
    </row>
    <row r="587" spans="2:10" ht="12.75">
      <c r="B587" s="562"/>
      <c r="C587" s="562"/>
      <c r="D587" s="562"/>
      <c r="E587" s="562"/>
      <c r="F587" s="562"/>
      <c r="G587" s="562"/>
      <c r="H587" s="562"/>
      <c r="I587" s="562"/>
      <c r="J587" s="562"/>
    </row>
    <row r="588" spans="2:10" ht="12.75">
      <c r="B588" s="562"/>
      <c r="C588" s="562"/>
      <c r="D588" s="562"/>
      <c r="E588" s="562"/>
      <c r="F588" s="562"/>
      <c r="G588" s="562"/>
      <c r="H588" s="562"/>
      <c r="I588" s="562"/>
      <c r="J588" s="562"/>
    </row>
    <row r="589" spans="2:10" ht="12.75">
      <c r="B589" s="562"/>
      <c r="C589" s="562"/>
      <c r="D589" s="562"/>
      <c r="E589" s="562"/>
      <c r="F589" s="562"/>
      <c r="G589" s="562"/>
      <c r="H589" s="562"/>
      <c r="I589" s="562"/>
      <c r="J589" s="562"/>
    </row>
    <row r="590" spans="2:10" ht="12.75">
      <c r="B590" s="562"/>
      <c r="C590" s="562"/>
      <c r="D590" s="562"/>
      <c r="E590" s="562"/>
      <c r="F590" s="562"/>
      <c r="G590" s="562"/>
      <c r="H590" s="562"/>
      <c r="I590" s="562"/>
      <c r="J590" s="562"/>
    </row>
    <row r="591" spans="2:10" ht="12.75">
      <c r="B591" s="562"/>
      <c r="C591" s="562"/>
      <c r="D591" s="562"/>
      <c r="E591" s="562"/>
      <c r="F591" s="562"/>
      <c r="G591" s="562"/>
      <c r="H591" s="562"/>
      <c r="I591" s="562"/>
      <c r="J591" s="562"/>
    </row>
    <row r="592" spans="2:10" ht="12.75">
      <c r="B592" s="562"/>
      <c r="C592" s="562"/>
      <c r="D592" s="562"/>
      <c r="E592" s="562"/>
      <c r="F592" s="562"/>
      <c r="G592" s="562"/>
      <c r="H592" s="562"/>
      <c r="I592" s="562"/>
      <c r="J592" s="562"/>
    </row>
    <row r="593" spans="2:10" ht="12.75">
      <c r="B593" s="562"/>
      <c r="C593" s="562"/>
      <c r="D593" s="562"/>
      <c r="E593" s="562"/>
      <c r="F593" s="562"/>
      <c r="G593" s="562"/>
      <c r="H593" s="562"/>
      <c r="I593" s="562"/>
      <c r="J593" s="562"/>
    </row>
    <row r="594" spans="2:10" ht="12.75">
      <c r="B594" s="562"/>
      <c r="C594" s="562"/>
      <c r="D594" s="562"/>
      <c r="E594" s="562"/>
      <c r="F594" s="562"/>
      <c r="G594" s="562"/>
      <c r="H594" s="562"/>
      <c r="I594" s="562"/>
      <c r="J594" s="562"/>
    </row>
    <row r="595" spans="2:10" ht="12.75">
      <c r="B595" s="562"/>
      <c r="C595" s="562"/>
      <c r="D595" s="562"/>
      <c r="E595" s="562"/>
      <c r="F595" s="562"/>
      <c r="G595" s="562"/>
      <c r="H595" s="562"/>
      <c r="I595" s="562"/>
      <c r="J595" s="562"/>
    </row>
    <row r="596" spans="2:10" ht="12.75">
      <c r="B596" s="562"/>
      <c r="C596" s="562"/>
      <c r="D596" s="562"/>
      <c r="E596" s="562"/>
      <c r="F596" s="562"/>
      <c r="G596" s="562"/>
      <c r="H596" s="562"/>
      <c r="I596" s="562"/>
      <c r="J596" s="562"/>
    </row>
    <row r="597" spans="2:10" ht="12.75">
      <c r="B597" s="562"/>
      <c r="C597" s="562"/>
      <c r="D597" s="562"/>
      <c r="E597" s="562"/>
      <c r="F597" s="562"/>
      <c r="G597" s="562"/>
      <c r="H597" s="562"/>
      <c r="I597" s="562"/>
      <c r="J597" s="562"/>
    </row>
    <row r="598" spans="2:10" ht="12.75">
      <c r="B598" s="562"/>
      <c r="C598" s="562"/>
      <c r="D598" s="562"/>
      <c r="E598" s="562"/>
      <c r="F598" s="562"/>
      <c r="G598" s="562"/>
      <c r="H598" s="562"/>
      <c r="I598" s="562"/>
      <c r="J598" s="562"/>
    </row>
    <row r="599" spans="2:10" ht="12.75">
      <c r="B599" s="562"/>
      <c r="C599" s="562"/>
      <c r="D599" s="562"/>
      <c r="E599" s="562"/>
      <c r="F599" s="562"/>
      <c r="G599" s="562"/>
      <c r="H599" s="562"/>
      <c r="I599" s="562"/>
      <c r="J599" s="562"/>
    </row>
    <row r="600" spans="2:10" ht="12.75">
      <c r="B600" s="562"/>
      <c r="C600" s="562"/>
      <c r="D600" s="562"/>
      <c r="E600" s="562"/>
      <c r="F600" s="562"/>
      <c r="G600" s="562"/>
      <c r="H600" s="562"/>
      <c r="I600" s="562"/>
      <c r="J600" s="562"/>
    </row>
    <row r="601" spans="2:10" ht="12.75">
      <c r="B601" s="562"/>
      <c r="C601" s="562"/>
      <c r="D601" s="562"/>
      <c r="E601" s="562"/>
      <c r="F601" s="562"/>
      <c r="G601" s="562"/>
      <c r="H601" s="562"/>
      <c r="I601" s="562"/>
      <c r="J601" s="562"/>
    </row>
    <row r="602" spans="2:10" ht="12.75">
      <c r="B602" s="562"/>
      <c r="C602" s="562"/>
      <c r="D602" s="562"/>
      <c r="E602" s="562"/>
      <c r="F602" s="562"/>
      <c r="G602" s="562"/>
      <c r="H602" s="562"/>
      <c r="I602" s="562"/>
      <c r="J602" s="562"/>
    </row>
    <row r="603" spans="2:10" ht="12.75">
      <c r="B603" s="562"/>
      <c r="C603" s="562"/>
      <c r="D603" s="562"/>
      <c r="E603" s="562"/>
      <c r="F603" s="562"/>
      <c r="G603" s="562"/>
      <c r="H603" s="562"/>
      <c r="I603" s="562"/>
      <c r="J603" s="562"/>
    </row>
    <row r="604" spans="2:10" ht="12.75">
      <c r="B604" s="562"/>
      <c r="C604" s="562"/>
      <c r="D604" s="562"/>
      <c r="E604" s="562"/>
      <c r="F604" s="562"/>
      <c r="G604" s="562"/>
      <c r="H604" s="562"/>
      <c r="I604" s="562"/>
      <c r="J604" s="562"/>
    </row>
    <row r="605" spans="2:10" ht="12.75">
      <c r="B605" s="562"/>
      <c r="C605" s="562"/>
      <c r="D605" s="562"/>
      <c r="E605" s="562"/>
      <c r="F605" s="562"/>
      <c r="G605" s="562"/>
      <c r="H605" s="562"/>
      <c r="I605" s="562"/>
      <c r="J605" s="562"/>
    </row>
    <row r="606" spans="2:10" ht="12.75">
      <c r="B606" s="562"/>
      <c r="C606" s="562"/>
      <c r="D606" s="562"/>
      <c r="E606" s="562"/>
      <c r="F606" s="562"/>
      <c r="G606" s="562"/>
      <c r="H606" s="562"/>
      <c r="I606" s="562"/>
      <c r="J606" s="562"/>
    </row>
    <row r="607" spans="2:10" ht="12.75">
      <c r="B607" s="562"/>
      <c r="C607" s="562"/>
      <c r="D607" s="562"/>
      <c r="E607" s="562"/>
      <c r="F607" s="562"/>
      <c r="G607" s="562"/>
      <c r="H607" s="562"/>
      <c r="I607" s="562"/>
      <c r="J607" s="562"/>
    </row>
    <row r="608" spans="2:10" ht="12.75">
      <c r="B608" s="562"/>
      <c r="C608" s="562"/>
      <c r="D608" s="562"/>
      <c r="E608" s="562"/>
      <c r="F608" s="562"/>
      <c r="G608" s="562"/>
      <c r="H608" s="562"/>
      <c r="I608" s="562"/>
      <c r="J608" s="562"/>
    </row>
    <row r="609" spans="2:10" ht="12.75">
      <c r="B609" s="562"/>
      <c r="C609" s="562"/>
      <c r="D609" s="562"/>
      <c r="E609" s="562"/>
      <c r="F609" s="562"/>
      <c r="G609" s="562"/>
      <c r="H609" s="562"/>
      <c r="I609" s="562"/>
      <c r="J609" s="562"/>
    </row>
    <row r="610" spans="2:10" ht="12.75">
      <c r="B610" s="562"/>
      <c r="C610" s="562"/>
      <c r="D610" s="562"/>
      <c r="E610" s="562"/>
      <c r="F610" s="562"/>
      <c r="G610" s="562"/>
      <c r="H610" s="562"/>
      <c r="I610" s="562"/>
      <c r="J610" s="562"/>
    </row>
    <row r="611" spans="2:10" ht="12.75">
      <c r="B611" s="562"/>
      <c r="C611" s="562"/>
      <c r="D611" s="562"/>
      <c r="E611" s="562"/>
      <c r="F611" s="562"/>
      <c r="G611" s="562"/>
      <c r="H611" s="562"/>
      <c r="I611" s="562"/>
      <c r="J611" s="562"/>
    </row>
    <row r="612" spans="2:10" ht="12.75">
      <c r="B612" s="562"/>
      <c r="C612" s="562"/>
      <c r="D612" s="562"/>
      <c r="E612" s="562"/>
      <c r="F612" s="562"/>
      <c r="G612" s="562"/>
      <c r="H612" s="562"/>
      <c r="I612" s="562"/>
      <c r="J612" s="562"/>
    </row>
    <row r="613" spans="2:10" ht="12.75">
      <c r="B613" s="562"/>
      <c r="C613" s="562"/>
      <c r="D613" s="562"/>
      <c r="E613" s="562"/>
      <c r="F613" s="562"/>
      <c r="G613" s="562"/>
      <c r="H613" s="562"/>
      <c r="I613" s="562"/>
      <c r="J613" s="562"/>
    </row>
    <row r="614" spans="2:10" ht="12.75">
      <c r="B614" s="562"/>
      <c r="C614" s="562"/>
      <c r="D614" s="562"/>
      <c r="E614" s="562"/>
      <c r="F614" s="562"/>
      <c r="G614" s="562"/>
      <c r="H614" s="562"/>
      <c r="I614" s="562"/>
      <c r="J614" s="562"/>
    </row>
    <row r="615" spans="2:10" ht="12.75">
      <c r="B615" s="562"/>
      <c r="C615" s="562"/>
      <c r="D615" s="562"/>
      <c r="E615" s="562"/>
      <c r="F615" s="562"/>
      <c r="G615" s="562"/>
      <c r="H615" s="562"/>
      <c r="I615" s="562"/>
      <c r="J615" s="562"/>
    </row>
    <row r="616" spans="2:10" ht="12.75">
      <c r="B616" s="562"/>
      <c r="C616" s="562"/>
      <c r="D616" s="562"/>
      <c r="E616" s="562"/>
      <c r="F616" s="562"/>
      <c r="G616" s="562"/>
      <c r="H616" s="562"/>
      <c r="I616" s="562"/>
      <c r="J616" s="562"/>
    </row>
    <row r="617" spans="2:10" ht="12.75">
      <c r="B617" s="562"/>
      <c r="C617" s="562"/>
      <c r="D617" s="562"/>
      <c r="E617" s="562"/>
      <c r="F617" s="562"/>
      <c r="G617" s="562"/>
      <c r="H617" s="562"/>
      <c r="I617" s="562"/>
      <c r="J617" s="562"/>
    </row>
    <row r="618" spans="2:10" ht="12.75">
      <c r="B618" s="562"/>
      <c r="C618" s="562"/>
      <c r="D618" s="562"/>
      <c r="E618" s="562"/>
      <c r="F618" s="562"/>
      <c r="G618" s="562"/>
      <c r="H618" s="562"/>
      <c r="I618" s="562"/>
      <c r="J618" s="562"/>
    </row>
    <row r="619" spans="2:10" ht="12.75">
      <c r="B619" s="562"/>
      <c r="C619" s="562"/>
      <c r="D619" s="562"/>
      <c r="E619" s="562"/>
      <c r="F619" s="562"/>
      <c r="G619" s="562"/>
      <c r="H619" s="562"/>
      <c r="I619" s="562"/>
      <c r="J619" s="562"/>
    </row>
    <row r="620" spans="2:10" ht="12.75">
      <c r="B620" s="562"/>
      <c r="C620" s="562"/>
      <c r="D620" s="562"/>
      <c r="E620" s="562"/>
      <c r="F620" s="562"/>
      <c r="G620" s="562"/>
      <c r="H620" s="562"/>
      <c r="I620" s="562"/>
      <c r="J620" s="562"/>
    </row>
    <row r="621" spans="2:10" ht="12.75">
      <c r="B621" s="562"/>
      <c r="C621" s="562"/>
      <c r="D621" s="562"/>
      <c r="E621" s="562"/>
      <c r="F621" s="562"/>
      <c r="G621" s="562"/>
      <c r="H621" s="562"/>
      <c r="I621" s="562"/>
      <c r="J621" s="562"/>
    </row>
    <row r="622" spans="2:10" ht="12.75">
      <c r="B622" s="562"/>
      <c r="C622" s="562"/>
      <c r="D622" s="562"/>
      <c r="E622" s="562"/>
      <c r="F622" s="562"/>
      <c r="G622" s="562"/>
      <c r="H622" s="562"/>
      <c r="I622" s="562"/>
      <c r="J622" s="562"/>
    </row>
    <row r="623" spans="2:10" ht="12.75">
      <c r="B623" s="562"/>
      <c r="C623" s="562"/>
      <c r="D623" s="562"/>
      <c r="E623" s="562"/>
      <c r="F623" s="562"/>
      <c r="G623" s="562"/>
      <c r="H623" s="562"/>
      <c r="I623" s="562"/>
      <c r="J623" s="562"/>
    </row>
    <row r="624" spans="2:10" ht="12.75">
      <c r="B624" s="562"/>
      <c r="C624" s="562"/>
      <c r="D624" s="562"/>
      <c r="E624" s="562"/>
      <c r="F624" s="562"/>
      <c r="G624" s="562"/>
      <c r="H624" s="562"/>
      <c r="I624" s="562"/>
      <c r="J624" s="562"/>
    </row>
    <row r="625" spans="2:10" ht="12.75">
      <c r="B625" s="562"/>
      <c r="C625" s="562"/>
      <c r="D625" s="562"/>
      <c r="E625" s="562"/>
      <c r="F625" s="562"/>
      <c r="G625" s="562"/>
      <c r="H625" s="562"/>
      <c r="I625" s="562"/>
      <c r="J625" s="562"/>
    </row>
    <row r="626" spans="2:10" ht="12.75">
      <c r="B626" s="562"/>
      <c r="C626" s="562"/>
      <c r="D626" s="562"/>
      <c r="E626" s="562"/>
      <c r="F626" s="562"/>
      <c r="G626" s="562"/>
      <c r="H626" s="562"/>
      <c r="I626" s="562"/>
      <c r="J626" s="562"/>
    </row>
    <row r="627" spans="2:10" ht="12.75">
      <c r="B627" s="562"/>
      <c r="C627" s="562"/>
      <c r="D627" s="562"/>
      <c r="E627" s="562"/>
      <c r="F627" s="562"/>
      <c r="G627" s="562"/>
      <c r="H627" s="562"/>
      <c r="I627" s="562"/>
      <c r="J627" s="562"/>
    </row>
    <row r="628" spans="2:10" ht="12.75">
      <c r="B628" s="562"/>
      <c r="C628" s="562"/>
      <c r="D628" s="562"/>
      <c r="E628" s="562"/>
      <c r="F628" s="562"/>
      <c r="G628" s="562"/>
      <c r="H628" s="562"/>
      <c r="I628" s="562"/>
      <c r="J628" s="562"/>
    </row>
    <row r="629" spans="2:10" ht="12.75">
      <c r="B629" s="562"/>
      <c r="C629" s="562"/>
      <c r="D629" s="562"/>
      <c r="E629" s="562"/>
      <c r="F629" s="562"/>
      <c r="G629" s="562"/>
      <c r="H629" s="562"/>
      <c r="I629" s="562"/>
      <c r="J629" s="562"/>
    </row>
    <row r="630" spans="2:10" ht="12.75">
      <c r="B630" s="562"/>
      <c r="C630" s="562"/>
      <c r="D630" s="562"/>
      <c r="E630" s="562"/>
      <c r="F630" s="562"/>
      <c r="G630" s="562"/>
      <c r="H630" s="562"/>
      <c r="I630" s="562"/>
      <c r="J630" s="562"/>
    </row>
    <row r="631" spans="2:10" ht="12.75">
      <c r="B631" s="562"/>
      <c r="C631" s="562"/>
      <c r="D631" s="562"/>
      <c r="E631" s="562"/>
      <c r="F631" s="562"/>
      <c r="G631" s="562"/>
      <c r="H631" s="562"/>
      <c r="I631" s="562"/>
      <c r="J631" s="562"/>
    </row>
    <row r="632" spans="2:10" ht="12.75">
      <c r="B632" s="562"/>
      <c r="C632" s="562"/>
      <c r="D632" s="562"/>
      <c r="E632" s="562"/>
      <c r="F632" s="562"/>
      <c r="G632" s="562"/>
      <c r="H632" s="562"/>
      <c r="I632" s="562"/>
      <c r="J632" s="562"/>
    </row>
    <row r="633" spans="2:10" ht="12.75">
      <c r="B633" s="562"/>
      <c r="C633" s="562"/>
      <c r="D633" s="562"/>
      <c r="E633" s="562"/>
      <c r="F633" s="562"/>
      <c r="G633" s="562"/>
      <c r="H633" s="562"/>
      <c r="I633" s="562"/>
      <c r="J633" s="562"/>
    </row>
    <row r="634" spans="2:10" ht="12.75">
      <c r="B634" s="562"/>
      <c r="C634" s="562"/>
      <c r="D634" s="562"/>
      <c r="E634" s="562"/>
      <c r="F634" s="562"/>
      <c r="G634" s="562"/>
      <c r="H634" s="562"/>
      <c r="I634" s="562"/>
      <c r="J634" s="562"/>
    </row>
    <row r="635" spans="2:10" ht="12.75">
      <c r="B635" s="562"/>
      <c r="C635" s="562"/>
      <c r="D635" s="562"/>
      <c r="E635" s="562"/>
      <c r="F635" s="562"/>
      <c r="G635" s="562"/>
      <c r="H635" s="562"/>
      <c r="I635" s="562"/>
      <c r="J635" s="562"/>
    </row>
    <row r="636" spans="2:10" ht="12.75">
      <c r="B636" s="562"/>
      <c r="C636" s="562"/>
      <c r="D636" s="562"/>
      <c r="E636" s="562"/>
      <c r="F636" s="562"/>
      <c r="G636" s="562"/>
      <c r="H636" s="562"/>
      <c r="I636" s="562"/>
      <c r="J636" s="562"/>
    </row>
    <row r="637" spans="2:10" ht="12.75">
      <c r="B637" s="562"/>
      <c r="C637" s="562"/>
      <c r="D637" s="562"/>
      <c r="E637" s="562"/>
      <c r="F637" s="562"/>
      <c r="G637" s="562"/>
      <c r="H637" s="562"/>
      <c r="I637" s="562"/>
      <c r="J637" s="562"/>
    </row>
    <row r="638" spans="2:10" ht="12.75">
      <c r="B638" s="562"/>
      <c r="C638" s="562"/>
      <c r="D638" s="562"/>
      <c r="E638" s="562"/>
      <c r="F638" s="562"/>
      <c r="G638" s="562"/>
      <c r="H638" s="562"/>
      <c r="I638" s="562"/>
      <c r="J638" s="562"/>
    </row>
    <row r="639" spans="2:10" ht="12.75">
      <c r="B639" s="562"/>
      <c r="C639" s="562"/>
      <c r="D639" s="562"/>
      <c r="E639" s="562"/>
      <c r="F639" s="562"/>
      <c r="G639" s="562"/>
      <c r="H639" s="562"/>
      <c r="I639" s="562"/>
      <c r="J639" s="562"/>
    </row>
    <row r="640" spans="2:10" ht="12.75">
      <c r="B640" s="562"/>
      <c r="C640" s="562"/>
      <c r="D640" s="562"/>
      <c r="E640" s="562"/>
      <c r="F640" s="562"/>
      <c r="G640" s="562"/>
      <c r="H640" s="562"/>
      <c r="I640" s="562"/>
      <c r="J640" s="562"/>
    </row>
    <row r="641" spans="2:10" ht="12.75">
      <c r="B641" s="562"/>
      <c r="C641" s="562"/>
      <c r="D641" s="562"/>
      <c r="E641" s="562"/>
      <c r="F641" s="562"/>
      <c r="G641" s="562"/>
      <c r="H641" s="562"/>
      <c r="I641" s="562"/>
      <c r="J641" s="562"/>
    </row>
    <row r="642" spans="2:10" ht="12.75">
      <c r="B642" s="562"/>
      <c r="C642" s="562"/>
      <c r="D642" s="562"/>
      <c r="E642" s="562"/>
      <c r="F642" s="562"/>
      <c r="G642" s="562"/>
      <c r="H642" s="562"/>
      <c r="I642" s="562"/>
      <c r="J642" s="562"/>
    </row>
    <row r="643" spans="2:10" ht="12.75">
      <c r="B643" s="562"/>
      <c r="C643" s="562"/>
      <c r="D643" s="562"/>
      <c r="E643" s="562"/>
      <c r="F643" s="562"/>
      <c r="G643" s="562"/>
      <c r="H643" s="562"/>
      <c r="I643" s="562"/>
      <c r="J643" s="562"/>
    </row>
    <row r="644" spans="2:10" ht="12.75">
      <c r="B644" s="562"/>
      <c r="C644" s="562"/>
      <c r="D644" s="562"/>
      <c r="E644" s="562"/>
      <c r="F644" s="562"/>
      <c r="G644" s="562"/>
      <c r="H644" s="562"/>
      <c r="I644" s="562"/>
      <c r="J644" s="562"/>
    </row>
    <row r="645" spans="2:10" ht="12.75">
      <c r="B645" s="562"/>
      <c r="C645" s="562"/>
      <c r="D645" s="562"/>
      <c r="E645" s="562"/>
      <c r="F645" s="562"/>
      <c r="G645" s="562"/>
      <c r="H645" s="562"/>
      <c r="I645" s="562"/>
      <c r="J645" s="562"/>
    </row>
    <row r="646" spans="2:10" ht="12.75">
      <c r="B646" s="562"/>
      <c r="C646" s="562"/>
      <c r="D646" s="562"/>
      <c r="E646" s="562"/>
      <c r="F646" s="562"/>
      <c r="G646" s="562"/>
      <c r="H646" s="562"/>
      <c r="I646" s="562"/>
      <c r="J646" s="562"/>
    </row>
    <row r="647" spans="2:10" ht="12.75">
      <c r="B647" s="562"/>
      <c r="C647" s="562"/>
      <c r="D647" s="562"/>
      <c r="E647" s="562"/>
      <c r="F647" s="562"/>
      <c r="G647" s="562"/>
      <c r="H647" s="562"/>
      <c r="I647" s="562"/>
      <c r="J647" s="562"/>
    </row>
    <row r="648" spans="2:10" ht="12.75">
      <c r="B648" s="562"/>
      <c r="C648" s="562"/>
      <c r="D648" s="562"/>
      <c r="E648" s="562"/>
      <c r="F648" s="562"/>
      <c r="G648" s="562"/>
      <c r="H648" s="562"/>
      <c r="I648" s="562"/>
      <c r="J648" s="562"/>
    </row>
    <row r="649" spans="2:10" ht="12.75">
      <c r="B649" s="562"/>
      <c r="C649" s="562"/>
      <c r="D649" s="562"/>
      <c r="E649" s="562"/>
      <c r="F649" s="562"/>
      <c r="G649" s="562"/>
      <c r="H649" s="562"/>
      <c r="I649" s="562"/>
      <c r="J649" s="562"/>
    </row>
    <row r="650" spans="2:10" ht="12.75">
      <c r="B650" s="562"/>
      <c r="C650" s="562"/>
      <c r="D650" s="562"/>
      <c r="E650" s="562"/>
      <c r="F650" s="562"/>
      <c r="G650" s="562"/>
      <c r="H650" s="562"/>
      <c r="I650" s="562"/>
      <c r="J650" s="562"/>
    </row>
    <row r="651" spans="2:10" ht="12.75">
      <c r="B651" s="562"/>
      <c r="C651" s="562"/>
      <c r="D651" s="562"/>
      <c r="E651" s="562"/>
      <c r="F651" s="562"/>
      <c r="G651" s="562"/>
      <c r="H651" s="562"/>
      <c r="I651" s="562"/>
      <c r="J651" s="562"/>
    </row>
    <row r="652" spans="2:10" ht="12.75">
      <c r="B652" s="562"/>
      <c r="C652" s="562"/>
      <c r="D652" s="562"/>
      <c r="E652" s="562"/>
      <c r="F652" s="562"/>
      <c r="G652" s="562"/>
      <c r="H652" s="562"/>
      <c r="I652" s="562"/>
      <c r="J652" s="562"/>
    </row>
    <row r="653" spans="2:10" ht="12.75">
      <c r="B653" s="562"/>
      <c r="C653" s="562"/>
      <c r="D653" s="562"/>
      <c r="E653" s="562"/>
      <c r="F653" s="562"/>
      <c r="G653" s="562"/>
      <c r="H653" s="562"/>
      <c r="I653" s="562"/>
      <c r="J653" s="562"/>
    </row>
    <row r="654" spans="2:10" ht="12.75">
      <c r="B654" s="562"/>
      <c r="C654" s="562"/>
      <c r="D654" s="562"/>
      <c r="E654" s="562"/>
      <c r="F654" s="562"/>
      <c r="G654" s="562"/>
      <c r="H654" s="562"/>
      <c r="I654" s="562"/>
      <c r="J654" s="562"/>
    </row>
    <row r="655" spans="2:10" ht="12.75">
      <c r="B655" s="562"/>
      <c r="C655" s="562"/>
      <c r="D655" s="562"/>
      <c r="E655" s="562"/>
      <c r="F655" s="562"/>
      <c r="G655" s="562"/>
      <c r="H655" s="562"/>
      <c r="I655" s="562"/>
      <c r="J655" s="562"/>
    </row>
    <row r="656" spans="2:10" ht="12.75">
      <c r="B656" s="562"/>
      <c r="C656" s="562"/>
      <c r="D656" s="562"/>
      <c r="E656" s="562"/>
      <c r="F656" s="562"/>
      <c r="G656" s="562"/>
      <c r="H656" s="562"/>
      <c r="I656" s="562"/>
      <c r="J656" s="562"/>
    </row>
    <row r="657" spans="2:10" ht="12.75">
      <c r="B657" s="562"/>
      <c r="C657" s="562"/>
      <c r="D657" s="562"/>
      <c r="E657" s="562"/>
      <c r="F657" s="562"/>
      <c r="G657" s="562"/>
      <c r="H657" s="562"/>
      <c r="I657" s="562"/>
      <c r="J657" s="562"/>
    </row>
    <row r="658" spans="2:10" ht="12.75">
      <c r="B658" s="562"/>
      <c r="C658" s="562"/>
      <c r="D658" s="562"/>
      <c r="E658" s="562"/>
      <c r="F658" s="562"/>
      <c r="G658" s="562"/>
      <c r="H658" s="562"/>
      <c r="I658" s="562"/>
      <c r="J658" s="562"/>
    </row>
    <row r="659" spans="2:10" ht="12.75">
      <c r="B659" s="562"/>
      <c r="C659" s="562"/>
      <c r="D659" s="562"/>
      <c r="E659" s="562"/>
      <c r="F659" s="562"/>
      <c r="G659" s="562"/>
      <c r="H659" s="562"/>
      <c r="I659" s="562"/>
      <c r="J659" s="562"/>
    </row>
    <row r="660" spans="2:10" ht="12.75">
      <c r="B660" s="562"/>
      <c r="C660" s="562"/>
      <c r="D660" s="562"/>
      <c r="E660" s="562"/>
      <c r="F660" s="562"/>
      <c r="G660" s="562"/>
      <c r="H660" s="562"/>
      <c r="I660" s="562"/>
      <c r="J660" s="562"/>
    </row>
    <row r="661" spans="2:10" ht="12.75">
      <c r="B661" s="562"/>
      <c r="C661" s="562"/>
      <c r="D661" s="562"/>
      <c r="E661" s="562"/>
      <c r="F661" s="562"/>
      <c r="G661" s="562"/>
      <c r="H661" s="562"/>
      <c r="I661" s="562"/>
      <c r="J661" s="562"/>
    </row>
    <row r="662" spans="2:10" ht="12.75">
      <c r="B662" s="562"/>
      <c r="C662" s="562"/>
      <c r="D662" s="562"/>
      <c r="E662" s="562"/>
      <c r="F662" s="562"/>
      <c r="G662" s="562"/>
      <c r="H662" s="562"/>
      <c r="I662" s="562"/>
      <c r="J662" s="562"/>
    </row>
    <row r="663" spans="2:10" ht="12.75">
      <c r="B663" s="562"/>
      <c r="C663" s="562"/>
      <c r="D663" s="562"/>
      <c r="E663" s="562"/>
      <c r="F663" s="562"/>
      <c r="G663" s="562"/>
      <c r="H663" s="562"/>
      <c r="I663" s="562"/>
      <c r="J663" s="562"/>
    </row>
    <row r="664" spans="2:10" ht="12.75">
      <c r="B664" s="562"/>
      <c r="C664" s="562"/>
      <c r="D664" s="562"/>
      <c r="E664" s="562"/>
      <c r="F664" s="562"/>
      <c r="G664" s="562"/>
      <c r="H664" s="562"/>
      <c r="I664" s="562"/>
      <c r="J664" s="562"/>
    </row>
    <row r="665" spans="2:10" ht="12.75">
      <c r="B665" s="562"/>
      <c r="C665" s="562"/>
      <c r="D665" s="562"/>
      <c r="E665" s="562"/>
      <c r="F665" s="562"/>
      <c r="G665" s="562"/>
      <c r="H665" s="562"/>
      <c r="I665" s="562"/>
      <c r="J665" s="562"/>
    </row>
    <row r="666" spans="2:10" ht="12.75">
      <c r="B666" s="562"/>
      <c r="C666" s="562"/>
      <c r="D666" s="562"/>
      <c r="E666" s="562"/>
      <c r="F666" s="562"/>
      <c r="G666" s="562"/>
      <c r="H666" s="562"/>
      <c r="I666" s="562"/>
      <c r="J666" s="562"/>
    </row>
    <row r="667" spans="2:10" ht="12.75">
      <c r="B667" s="562"/>
      <c r="C667" s="562"/>
      <c r="D667" s="562"/>
      <c r="E667" s="562"/>
      <c r="F667" s="562"/>
      <c r="G667" s="562"/>
      <c r="H667" s="562"/>
      <c r="I667" s="562"/>
      <c r="J667" s="562"/>
    </row>
    <row r="668" spans="2:10" ht="12.75">
      <c r="B668" s="562"/>
      <c r="C668" s="562"/>
      <c r="D668" s="562"/>
      <c r="E668" s="562"/>
      <c r="F668" s="562"/>
      <c r="G668" s="562"/>
      <c r="H668" s="562"/>
      <c r="I668" s="562"/>
      <c r="J668" s="562"/>
    </row>
    <row r="669" spans="2:10" ht="12.75">
      <c r="B669" s="562"/>
      <c r="C669" s="562"/>
      <c r="D669" s="562"/>
      <c r="E669" s="562"/>
      <c r="F669" s="562"/>
      <c r="G669" s="562"/>
      <c r="H669" s="562"/>
      <c r="I669" s="562"/>
      <c r="J669" s="562"/>
    </row>
    <row r="670" spans="2:10" ht="12.75">
      <c r="B670" s="562"/>
      <c r="C670" s="562"/>
      <c r="D670" s="562"/>
      <c r="E670" s="562"/>
      <c r="F670" s="562"/>
      <c r="G670" s="562"/>
      <c r="H670" s="562"/>
      <c r="I670" s="562"/>
      <c r="J670" s="562"/>
    </row>
    <row r="671" spans="2:10" ht="12.75">
      <c r="B671" s="562"/>
      <c r="C671" s="562"/>
      <c r="D671" s="562"/>
      <c r="E671" s="562"/>
      <c r="F671" s="562"/>
      <c r="G671" s="562"/>
      <c r="H671" s="562"/>
      <c r="I671" s="562"/>
      <c r="J671" s="562"/>
    </row>
    <row r="672" spans="2:10" ht="12.75">
      <c r="B672" s="562"/>
      <c r="C672" s="562"/>
      <c r="D672" s="562"/>
      <c r="E672" s="562"/>
      <c r="F672" s="562"/>
      <c r="G672" s="562"/>
      <c r="H672" s="562"/>
      <c r="I672" s="562"/>
      <c r="J672" s="562"/>
    </row>
    <row r="673" spans="2:10" ht="12.75">
      <c r="B673" s="562"/>
      <c r="C673" s="562"/>
      <c r="D673" s="562"/>
      <c r="E673" s="562"/>
      <c r="F673" s="562"/>
      <c r="G673" s="562"/>
      <c r="H673" s="562"/>
      <c r="I673" s="562"/>
      <c r="J673" s="562"/>
    </row>
    <row r="674" spans="2:10" ht="12.75">
      <c r="B674" s="562"/>
      <c r="C674" s="562"/>
      <c r="D674" s="562"/>
      <c r="E674" s="562"/>
      <c r="F674" s="562"/>
      <c r="G674" s="562"/>
      <c r="H674" s="562"/>
      <c r="I674" s="562"/>
      <c r="J674" s="562"/>
    </row>
    <row r="675" spans="2:10" ht="12.75">
      <c r="B675" s="562"/>
      <c r="C675" s="562"/>
      <c r="D675" s="562"/>
      <c r="E675" s="562"/>
      <c r="F675" s="562"/>
      <c r="G675" s="562"/>
      <c r="H675" s="562"/>
      <c r="I675" s="562"/>
      <c r="J675" s="562"/>
    </row>
    <row r="676" spans="2:10" ht="12.75">
      <c r="B676" s="562"/>
      <c r="C676" s="562"/>
      <c r="D676" s="562"/>
      <c r="E676" s="562"/>
      <c r="F676" s="562"/>
      <c r="G676" s="562"/>
      <c r="H676" s="562"/>
      <c r="I676" s="562"/>
      <c r="J676" s="562"/>
    </row>
    <row r="677" spans="2:10" ht="12.75">
      <c r="B677" s="562"/>
      <c r="C677" s="562"/>
      <c r="D677" s="562"/>
      <c r="E677" s="562"/>
      <c r="F677" s="562"/>
      <c r="G677" s="562"/>
      <c r="H677" s="562"/>
      <c r="I677" s="562"/>
      <c r="J677" s="562"/>
    </row>
    <row r="678" spans="2:10" ht="12.75">
      <c r="B678" s="562"/>
      <c r="C678" s="562"/>
      <c r="D678" s="562"/>
      <c r="E678" s="562"/>
      <c r="F678" s="562"/>
      <c r="G678" s="562"/>
      <c r="H678" s="562"/>
      <c r="I678" s="562"/>
      <c r="J678" s="562"/>
    </row>
    <row r="679" spans="2:10" ht="12.75">
      <c r="B679" s="562"/>
      <c r="C679" s="562"/>
      <c r="D679" s="562"/>
      <c r="E679" s="562"/>
      <c r="F679" s="562"/>
      <c r="G679" s="562"/>
      <c r="H679" s="562"/>
      <c r="I679" s="562"/>
      <c r="J679" s="562"/>
    </row>
    <row r="680" spans="2:10" ht="12.75">
      <c r="B680" s="562"/>
      <c r="C680" s="562"/>
      <c r="D680" s="562"/>
      <c r="E680" s="562"/>
      <c r="F680" s="562"/>
      <c r="G680" s="562"/>
      <c r="H680" s="562"/>
      <c r="I680" s="562"/>
      <c r="J680" s="562"/>
    </row>
    <row r="681" spans="2:10" ht="12.75">
      <c r="B681" s="562"/>
      <c r="C681" s="562"/>
      <c r="D681" s="562"/>
      <c r="E681" s="562"/>
      <c r="F681" s="562"/>
      <c r="G681" s="562"/>
      <c r="H681" s="562"/>
      <c r="I681" s="562"/>
      <c r="J681" s="562"/>
    </row>
    <row r="682" spans="2:10" ht="12.75">
      <c r="B682" s="562"/>
      <c r="C682" s="562"/>
      <c r="D682" s="562"/>
      <c r="E682" s="562"/>
      <c r="F682" s="562"/>
      <c r="G682" s="562"/>
      <c r="H682" s="562"/>
      <c r="I682" s="562"/>
      <c r="J682" s="562"/>
    </row>
    <row r="683" spans="2:10" ht="12.75">
      <c r="B683" s="562"/>
      <c r="C683" s="562"/>
      <c r="D683" s="562"/>
      <c r="E683" s="562"/>
      <c r="F683" s="562"/>
      <c r="G683" s="562"/>
      <c r="H683" s="562"/>
      <c r="I683" s="562"/>
      <c r="J683" s="562"/>
    </row>
    <row r="684" spans="2:10" ht="12.75">
      <c r="B684" s="562"/>
      <c r="C684" s="562"/>
      <c r="D684" s="562"/>
      <c r="E684" s="562"/>
      <c r="F684" s="562"/>
      <c r="G684" s="562"/>
      <c r="H684" s="562"/>
      <c r="I684" s="562"/>
      <c r="J684" s="562"/>
    </row>
    <row r="685" spans="2:10" ht="12.75">
      <c r="B685" s="562"/>
      <c r="C685" s="562"/>
      <c r="D685" s="562"/>
      <c r="E685" s="562"/>
      <c r="F685" s="562"/>
      <c r="G685" s="562"/>
      <c r="H685" s="562"/>
      <c r="I685" s="562"/>
      <c r="J685" s="562"/>
    </row>
    <row r="686" spans="2:10" ht="12.75">
      <c r="B686" s="562"/>
      <c r="C686" s="562"/>
      <c r="D686" s="562"/>
      <c r="E686" s="562"/>
      <c r="F686" s="562"/>
      <c r="G686" s="562"/>
      <c r="H686" s="562"/>
      <c r="I686" s="562"/>
      <c r="J686" s="562"/>
    </row>
    <row r="687" spans="2:10" ht="12.75">
      <c r="B687" s="562"/>
      <c r="C687" s="562"/>
      <c r="D687" s="562"/>
      <c r="E687" s="562"/>
      <c r="F687" s="562"/>
      <c r="G687" s="562"/>
      <c r="H687" s="562"/>
      <c r="I687" s="562"/>
      <c r="J687" s="562"/>
    </row>
    <row r="688" spans="2:10" ht="12.75">
      <c r="B688" s="562"/>
      <c r="C688" s="562"/>
      <c r="D688" s="562"/>
      <c r="E688" s="562"/>
      <c r="F688" s="562"/>
      <c r="G688" s="562"/>
      <c r="H688" s="562"/>
      <c r="I688" s="562"/>
      <c r="J688" s="562"/>
    </row>
    <row r="689" spans="2:10" ht="12.75">
      <c r="B689" s="562"/>
      <c r="C689" s="562"/>
      <c r="D689" s="562"/>
      <c r="E689" s="562"/>
      <c r="F689" s="562"/>
      <c r="G689" s="562"/>
      <c r="H689" s="562"/>
      <c r="I689" s="562"/>
      <c r="J689" s="562"/>
    </row>
    <row r="690" spans="2:10" ht="12.75">
      <c r="B690" s="562"/>
      <c r="C690" s="562"/>
      <c r="D690" s="562"/>
      <c r="E690" s="562"/>
      <c r="F690" s="562"/>
      <c r="G690" s="562"/>
      <c r="H690" s="562"/>
      <c r="I690" s="562"/>
      <c r="J690" s="562"/>
    </row>
    <row r="691" spans="2:10" ht="12.75">
      <c r="B691" s="562"/>
      <c r="C691" s="562"/>
      <c r="D691" s="562"/>
      <c r="E691" s="562"/>
      <c r="F691" s="562"/>
      <c r="G691" s="562"/>
      <c r="H691" s="562"/>
      <c r="I691" s="562"/>
      <c r="J691" s="562"/>
    </row>
    <row r="692" spans="2:10" ht="12.75">
      <c r="B692" s="562"/>
      <c r="C692" s="562"/>
      <c r="D692" s="562"/>
      <c r="E692" s="562"/>
      <c r="F692" s="562"/>
      <c r="G692" s="562"/>
      <c r="H692" s="562"/>
      <c r="I692" s="562"/>
      <c r="J692" s="562"/>
    </row>
    <row r="693" spans="2:10" ht="12.75">
      <c r="B693" s="562"/>
      <c r="C693" s="562"/>
      <c r="D693" s="562"/>
      <c r="E693" s="562"/>
      <c r="F693" s="562"/>
      <c r="G693" s="562"/>
      <c r="H693" s="562"/>
      <c r="I693" s="562"/>
      <c r="J693" s="562"/>
    </row>
    <row r="694" spans="2:10" ht="12.75">
      <c r="B694" s="562"/>
      <c r="C694" s="562"/>
      <c r="D694" s="562"/>
      <c r="E694" s="562"/>
      <c r="F694" s="562"/>
      <c r="G694" s="562"/>
      <c r="H694" s="562"/>
      <c r="I694" s="562"/>
      <c r="J694" s="562"/>
    </row>
    <row r="695" spans="2:10" ht="12.75">
      <c r="B695" s="562"/>
      <c r="C695" s="562"/>
      <c r="D695" s="562"/>
      <c r="E695" s="562"/>
      <c r="F695" s="562"/>
      <c r="G695" s="562"/>
      <c r="H695" s="562"/>
      <c r="I695" s="562"/>
      <c r="J695" s="562"/>
    </row>
    <row r="696" spans="2:10" ht="12.75">
      <c r="B696" s="562"/>
      <c r="C696" s="562"/>
      <c r="D696" s="562"/>
      <c r="E696" s="562"/>
      <c r="F696" s="562"/>
      <c r="G696" s="562"/>
      <c r="H696" s="562"/>
      <c r="I696" s="562"/>
      <c r="J696" s="562"/>
    </row>
    <row r="697" spans="2:10" ht="12.75">
      <c r="B697" s="562"/>
      <c r="C697" s="562"/>
      <c r="D697" s="562"/>
      <c r="E697" s="562"/>
      <c r="F697" s="562"/>
      <c r="G697" s="562"/>
      <c r="H697" s="562"/>
      <c r="I697" s="562"/>
      <c r="J697" s="562"/>
    </row>
    <row r="698" spans="2:10" ht="12.75">
      <c r="B698" s="562"/>
      <c r="C698" s="562"/>
      <c r="D698" s="562"/>
      <c r="E698" s="562"/>
      <c r="F698" s="562"/>
      <c r="G698" s="562"/>
      <c r="H698" s="562"/>
      <c r="I698" s="562"/>
      <c r="J698" s="562"/>
    </row>
    <row r="699" spans="2:10" ht="12.75">
      <c r="B699" s="562"/>
      <c r="C699" s="562"/>
      <c r="D699" s="562"/>
      <c r="E699" s="562"/>
      <c r="F699" s="562"/>
      <c r="G699" s="562"/>
      <c r="H699" s="562"/>
      <c r="I699" s="562"/>
      <c r="J699" s="562"/>
    </row>
    <row r="700" spans="2:10" ht="12.75">
      <c r="B700" s="562"/>
      <c r="C700" s="562"/>
      <c r="D700" s="562"/>
      <c r="E700" s="562"/>
      <c r="F700" s="562"/>
      <c r="G700" s="562"/>
      <c r="H700" s="562"/>
      <c r="I700" s="562"/>
      <c r="J700" s="562"/>
    </row>
    <row r="701" spans="2:10" ht="12.75">
      <c r="B701" s="562"/>
      <c r="C701" s="562"/>
      <c r="D701" s="562"/>
      <c r="E701" s="562"/>
      <c r="F701" s="562"/>
      <c r="G701" s="562"/>
      <c r="H701" s="562"/>
      <c r="I701" s="562"/>
      <c r="J701" s="562"/>
    </row>
    <row r="702" spans="2:10" ht="12.75">
      <c r="B702" s="562"/>
      <c r="C702" s="562"/>
      <c r="D702" s="562"/>
      <c r="E702" s="562"/>
      <c r="F702" s="562"/>
      <c r="G702" s="562"/>
      <c r="H702" s="562"/>
      <c r="I702" s="562"/>
      <c r="J702" s="562"/>
    </row>
    <row r="703" spans="2:10" ht="12.75">
      <c r="B703" s="562"/>
      <c r="C703" s="562"/>
      <c r="D703" s="562"/>
      <c r="E703" s="562"/>
      <c r="F703" s="562"/>
      <c r="G703" s="562"/>
      <c r="H703" s="562"/>
      <c r="I703" s="562"/>
      <c r="J703" s="562"/>
    </row>
    <row r="704" spans="2:10" ht="12.75">
      <c r="B704" s="562"/>
      <c r="C704" s="562"/>
      <c r="D704" s="562"/>
      <c r="E704" s="562"/>
      <c r="F704" s="562"/>
      <c r="G704" s="562"/>
      <c r="H704" s="562"/>
      <c r="I704" s="562"/>
      <c r="J704" s="562"/>
    </row>
    <row r="705" spans="2:10" ht="12.75">
      <c r="B705" s="562"/>
      <c r="C705" s="562"/>
      <c r="D705" s="562"/>
      <c r="E705" s="562"/>
      <c r="F705" s="562"/>
      <c r="G705" s="562"/>
      <c r="H705" s="562"/>
      <c r="I705" s="562"/>
      <c r="J705" s="562"/>
    </row>
    <row r="706" spans="2:10" ht="12.75">
      <c r="B706" s="562"/>
      <c r="C706" s="562"/>
      <c r="D706" s="562"/>
      <c r="E706" s="562"/>
      <c r="F706" s="562"/>
      <c r="G706" s="562"/>
      <c r="H706" s="562"/>
      <c r="I706" s="562"/>
      <c r="J706" s="562"/>
    </row>
    <row r="707" spans="2:10" ht="12.75">
      <c r="B707" s="562"/>
      <c r="C707" s="562"/>
      <c r="D707" s="562"/>
      <c r="E707" s="562"/>
      <c r="F707" s="562"/>
      <c r="G707" s="562"/>
      <c r="H707" s="562"/>
      <c r="I707" s="562"/>
      <c r="J707" s="562"/>
    </row>
    <row r="708" spans="2:10" ht="12.75">
      <c r="B708" s="562"/>
      <c r="C708" s="562"/>
      <c r="D708" s="562"/>
      <c r="E708" s="562"/>
      <c r="F708" s="562"/>
      <c r="G708" s="562"/>
      <c r="H708" s="562"/>
      <c r="I708" s="562"/>
      <c r="J708" s="562"/>
    </row>
    <row r="709" spans="2:10" ht="12.75">
      <c r="B709" s="562"/>
      <c r="C709" s="562"/>
      <c r="D709" s="562"/>
      <c r="E709" s="562"/>
      <c r="F709" s="562"/>
      <c r="G709" s="562"/>
      <c r="H709" s="562"/>
      <c r="I709" s="562"/>
      <c r="J709" s="562"/>
    </row>
    <row r="710" spans="2:10" ht="12.75">
      <c r="B710" s="562"/>
      <c r="C710" s="562"/>
      <c r="D710" s="562"/>
      <c r="E710" s="562"/>
      <c r="F710" s="562"/>
      <c r="G710" s="562"/>
      <c r="H710" s="562"/>
      <c r="I710" s="562"/>
      <c r="J710" s="562"/>
    </row>
    <row r="711" spans="2:10" ht="12.75">
      <c r="B711" s="562"/>
      <c r="C711" s="562"/>
      <c r="D711" s="562"/>
      <c r="E711" s="562"/>
      <c r="F711" s="562"/>
      <c r="G711" s="562"/>
      <c r="H711" s="562"/>
      <c r="I711" s="562"/>
      <c r="J711" s="562"/>
    </row>
    <row r="712" spans="2:10" ht="12.75">
      <c r="B712" s="562"/>
      <c r="C712" s="562"/>
      <c r="D712" s="562"/>
      <c r="E712" s="562"/>
      <c r="F712" s="562"/>
      <c r="G712" s="562"/>
      <c r="H712" s="562"/>
      <c r="I712" s="562"/>
      <c r="J712" s="562"/>
    </row>
    <row r="713" spans="2:10" ht="12.75">
      <c r="B713" s="562"/>
      <c r="C713" s="562"/>
      <c r="D713" s="562"/>
      <c r="E713" s="562"/>
      <c r="F713" s="562"/>
      <c r="G713" s="562"/>
      <c r="H713" s="562"/>
      <c r="I713" s="562"/>
      <c r="J713" s="562"/>
    </row>
    <row r="714" spans="2:10" ht="12.75">
      <c r="B714" s="562"/>
      <c r="C714" s="562"/>
      <c r="D714" s="562"/>
      <c r="E714" s="562"/>
      <c r="F714" s="562"/>
      <c r="G714" s="562"/>
      <c r="H714" s="562"/>
      <c r="I714" s="562"/>
      <c r="J714" s="562"/>
    </row>
    <row r="715" spans="2:10" ht="12.75">
      <c r="B715" s="562"/>
      <c r="C715" s="562"/>
      <c r="D715" s="562"/>
      <c r="E715" s="562"/>
      <c r="F715" s="562"/>
      <c r="G715" s="562"/>
      <c r="H715" s="562"/>
      <c r="I715" s="562"/>
      <c r="J715" s="562"/>
    </row>
    <row r="716" spans="2:10" ht="12.75">
      <c r="B716" s="562"/>
      <c r="C716" s="562"/>
      <c r="D716" s="562"/>
      <c r="E716" s="562"/>
      <c r="F716" s="562"/>
      <c r="G716" s="562"/>
      <c r="H716" s="562"/>
      <c r="I716" s="562"/>
      <c r="J716" s="562"/>
    </row>
    <row r="717" spans="2:10" ht="12.75">
      <c r="B717" s="562"/>
      <c r="C717" s="562"/>
      <c r="D717" s="562"/>
      <c r="E717" s="562"/>
      <c r="F717" s="562"/>
      <c r="G717" s="562"/>
      <c r="H717" s="562"/>
      <c r="I717" s="562"/>
      <c r="J717" s="562"/>
    </row>
    <row r="718" spans="2:10" ht="12.75">
      <c r="B718" s="562"/>
      <c r="C718" s="562"/>
      <c r="D718" s="562"/>
      <c r="E718" s="562"/>
      <c r="F718" s="562"/>
      <c r="G718" s="562"/>
      <c r="H718" s="562"/>
      <c r="I718" s="562"/>
      <c r="J718" s="562"/>
    </row>
    <row r="719" spans="2:10" ht="12.75">
      <c r="B719" s="562"/>
      <c r="C719" s="562"/>
      <c r="D719" s="562"/>
      <c r="E719" s="562"/>
      <c r="F719" s="562"/>
      <c r="G719" s="562"/>
      <c r="H719" s="562"/>
      <c r="I719" s="562"/>
      <c r="J719" s="562"/>
    </row>
    <row r="720" spans="2:10" ht="12.75">
      <c r="B720" s="562"/>
      <c r="C720" s="562"/>
      <c r="D720" s="562"/>
      <c r="E720" s="562"/>
      <c r="F720" s="562"/>
      <c r="G720" s="562"/>
      <c r="H720" s="562"/>
      <c r="I720" s="562"/>
      <c r="J720" s="562"/>
    </row>
    <row r="721" spans="2:10" ht="12.75">
      <c r="B721" s="562"/>
      <c r="C721" s="562"/>
      <c r="D721" s="562"/>
      <c r="E721" s="562"/>
      <c r="F721" s="562"/>
      <c r="G721" s="562"/>
      <c r="H721" s="562"/>
      <c r="I721" s="562"/>
      <c r="J721" s="562"/>
    </row>
    <row r="722" spans="2:10" ht="12.75">
      <c r="B722" s="562"/>
      <c r="C722" s="562"/>
      <c r="D722" s="562"/>
      <c r="E722" s="562"/>
      <c r="F722" s="562"/>
      <c r="G722" s="562"/>
      <c r="H722" s="562"/>
      <c r="I722" s="562"/>
      <c r="J722" s="562"/>
    </row>
    <row r="723" spans="2:10" ht="12.75">
      <c r="B723" s="562"/>
      <c r="C723" s="562"/>
      <c r="D723" s="562"/>
      <c r="E723" s="562"/>
      <c r="F723" s="562"/>
      <c r="G723" s="562"/>
      <c r="H723" s="562"/>
      <c r="I723" s="562"/>
      <c r="J723" s="562"/>
    </row>
    <row r="724" spans="2:10" ht="12.75">
      <c r="B724" s="562"/>
      <c r="C724" s="562"/>
      <c r="D724" s="562"/>
      <c r="E724" s="562"/>
      <c r="F724" s="562"/>
      <c r="G724" s="562"/>
      <c r="H724" s="562"/>
      <c r="I724" s="562"/>
      <c r="J724" s="562"/>
    </row>
    <row r="725" spans="2:10" ht="12.75">
      <c r="B725" s="562"/>
      <c r="C725" s="562"/>
      <c r="D725" s="562"/>
      <c r="E725" s="562"/>
      <c r="F725" s="562"/>
      <c r="G725" s="562"/>
      <c r="H725" s="562"/>
      <c r="I725" s="562"/>
      <c r="J725" s="562"/>
    </row>
    <row r="726" spans="2:10" ht="12.75">
      <c r="B726" s="562"/>
      <c r="C726" s="562"/>
      <c r="D726" s="562"/>
      <c r="E726" s="562"/>
      <c r="F726" s="562"/>
      <c r="G726" s="562"/>
      <c r="H726" s="562"/>
      <c r="I726" s="562"/>
      <c r="J726" s="562"/>
    </row>
    <row r="727" spans="2:10" ht="12.75">
      <c r="B727" s="562"/>
      <c r="C727" s="562"/>
      <c r="D727" s="562"/>
      <c r="E727" s="562"/>
      <c r="F727" s="562"/>
      <c r="G727" s="562"/>
      <c r="H727" s="562"/>
      <c r="I727" s="562"/>
      <c r="J727" s="562"/>
    </row>
    <row r="728" spans="2:10" ht="12.75">
      <c r="B728" s="562"/>
      <c r="C728" s="562"/>
      <c r="D728" s="562"/>
      <c r="E728" s="562"/>
      <c r="F728" s="562"/>
      <c r="G728" s="562"/>
      <c r="H728" s="562"/>
      <c r="I728" s="562"/>
      <c r="J728" s="562"/>
    </row>
    <row r="729" spans="2:10" ht="12.75">
      <c r="B729" s="562"/>
      <c r="C729" s="562"/>
      <c r="D729" s="562"/>
      <c r="E729" s="562"/>
      <c r="F729" s="562"/>
      <c r="G729" s="562"/>
      <c r="H729" s="562"/>
      <c r="I729" s="562"/>
      <c r="J729" s="562"/>
    </row>
    <row r="730" spans="2:10" ht="12.75">
      <c r="B730" s="562"/>
      <c r="C730" s="562"/>
      <c r="D730" s="562"/>
      <c r="E730" s="562"/>
      <c r="F730" s="562"/>
      <c r="G730" s="562"/>
      <c r="H730" s="562"/>
      <c r="I730" s="562"/>
      <c r="J730" s="562"/>
    </row>
    <row r="731" spans="2:10" ht="12.75">
      <c r="B731" s="562"/>
      <c r="C731" s="562"/>
      <c r="D731" s="562"/>
      <c r="E731" s="562"/>
      <c r="F731" s="562"/>
      <c r="G731" s="562"/>
      <c r="H731" s="562"/>
      <c r="I731" s="562"/>
      <c r="J731" s="562"/>
    </row>
    <row r="732" spans="2:10" ht="12.75">
      <c r="B732" s="562"/>
      <c r="C732" s="562"/>
      <c r="D732" s="562"/>
      <c r="E732" s="562"/>
      <c r="F732" s="562"/>
      <c r="G732" s="562"/>
      <c r="H732" s="562"/>
      <c r="I732" s="562"/>
      <c r="J732" s="562"/>
    </row>
    <row r="733" spans="2:10" ht="12.75">
      <c r="B733" s="562"/>
      <c r="C733" s="562"/>
      <c r="D733" s="562"/>
      <c r="E733" s="562"/>
      <c r="F733" s="562"/>
      <c r="G733" s="562"/>
      <c r="H733" s="562"/>
      <c r="I733" s="562"/>
      <c r="J733" s="562"/>
    </row>
    <row r="734" spans="2:10" ht="12.75">
      <c r="B734" s="562"/>
      <c r="C734" s="562"/>
      <c r="D734" s="562"/>
      <c r="E734" s="562"/>
      <c r="F734" s="562"/>
      <c r="G734" s="562"/>
      <c r="H734" s="562"/>
      <c r="I734" s="562"/>
      <c r="J734" s="562"/>
    </row>
    <row r="735" spans="2:10" ht="12.75">
      <c r="B735" s="562"/>
      <c r="C735" s="562"/>
      <c r="D735" s="562"/>
      <c r="E735" s="562"/>
      <c r="F735" s="562"/>
      <c r="G735" s="562"/>
      <c r="H735" s="562"/>
      <c r="I735" s="562"/>
      <c r="J735" s="562"/>
    </row>
    <row r="736" spans="2:10" ht="12.75">
      <c r="B736" s="562"/>
      <c r="C736" s="562"/>
      <c r="D736" s="562"/>
      <c r="E736" s="562"/>
      <c r="F736" s="562"/>
      <c r="G736" s="562"/>
      <c r="H736" s="562"/>
      <c r="I736" s="562"/>
      <c r="J736" s="562"/>
    </row>
    <row r="737" spans="2:10" ht="12.75">
      <c r="B737" s="562"/>
      <c r="C737" s="562"/>
      <c r="D737" s="562"/>
      <c r="E737" s="562"/>
      <c r="F737" s="562"/>
      <c r="G737" s="562"/>
      <c r="H737" s="562"/>
      <c r="I737" s="562"/>
      <c r="J737" s="562"/>
    </row>
    <row r="738" spans="2:10" ht="12.75">
      <c r="B738" s="562"/>
      <c r="C738" s="562"/>
      <c r="D738" s="562"/>
      <c r="E738" s="562"/>
      <c r="F738" s="562"/>
      <c r="G738" s="562"/>
      <c r="H738" s="562"/>
      <c r="I738" s="562"/>
      <c r="J738" s="562"/>
    </row>
    <row r="739" spans="2:10" ht="12.75">
      <c r="B739" s="562"/>
      <c r="C739" s="562"/>
      <c r="D739" s="562"/>
      <c r="E739" s="562"/>
      <c r="F739" s="562"/>
      <c r="G739" s="562"/>
      <c r="H739" s="562"/>
      <c r="I739" s="562"/>
      <c r="J739" s="562"/>
    </row>
    <row r="740" spans="2:10" ht="12.75">
      <c r="B740" s="562"/>
      <c r="C740" s="562"/>
      <c r="D740" s="562"/>
      <c r="E740" s="562"/>
      <c r="F740" s="562"/>
      <c r="G740" s="562"/>
      <c r="H740" s="562"/>
      <c r="I740" s="562"/>
      <c r="J740" s="562"/>
    </row>
    <row r="741" spans="2:10" ht="12.75">
      <c r="B741" s="562"/>
      <c r="C741" s="562"/>
      <c r="D741" s="562"/>
      <c r="E741" s="562"/>
      <c r="F741" s="562"/>
      <c r="G741" s="562"/>
      <c r="H741" s="562"/>
      <c r="I741" s="562"/>
      <c r="J741" s="562"/>
    </row>
    <row r="742" spans="2:10" ht="12.75">
      <c r="B742" s="562"/>
      <c r="C742" s="562"/>
      <c r="D742" s="562"/>
      <c r="E742" s="562"/>
      <c r="F742" s="562"/>
      <c r="G742" s="562"/>
      <c r="H742" s="562"/>
      <c r="I742" s="562"/>
      <c r="J742" s="562"/>
    </row>
    <row r="743" spans="2:10" ht="12.75">
      <c r="B743" s="562"/>
      <c r="C743" s="562"/>
      <c r="D743" s="562"/>
      <c r="E743" s="562"/>
      <c r="F743" s="562"/>
      <c r="G743" s="562"/>
      <c r="H743" s="562"/>
      <c r="I743" s="562"/>
      <c r="J743" s="562"/>
    </row>
    <row r="744" spans="2:10" ht="12.75">
      <c r="B744" s="562"/>
      <c r="C744" s="562"/>
      <c r="D744" s="562"/>
      <c r="E744" s="562"/>
      <c r="F744" s="562"/>
      <c r="G744" s="562"/>
      <c r="H744" s="562"/>
      <c r="I744" s="562"/>
      <c r="J744" s="562"/>
    </row>
    <row r="745" spans="2:10" ht="12.75">
      <c r="B745" s="562"/>
      <c r="C745" s="562"/>
      <c r="D745" s="562"/>
      <c r="E745" s="562"/>
      <c r="F745" s="562"/>
      <c r="G745" s="562"/>
      <c r="H745" s="562"/>
      <c r="I745" s="562"/>
      <c r="J745" s="562"/>
    </row>
    <row r="746" spans="2:10" ht="12.75">
      <c r="B746" s="562"/>
      <c r="C746" s="562"/>
      <c r="D746" s="562"/>
      <c r="E746" s="562"/>
      <c r="F746" s="562"/>
      <c r="G746" s="562"/>
      <c r="H746" s="562"/>
      <c r="I746" s="562"/>
      <c r="J746" s="562"/>
    </row>
    <row r="747" spans="2:10" ht="12.75">
      <c r="B747" s="562"/>
      <c r="C747" s="562"/>
      <c r="D747" s="562"/>
      <c r="E747" s="562"/>
      <c r="F747" s="562"/>
      <c r="G747" s="562"/>
      <c r="H747" s="562"/>
      <c r="I747" s="562"/>
      <c r="J747" s="562"/>
    </row>
    <row r="748" spans="2:10" ht="12.75">
      <c r="B748" s="562"/>
      <c r="C748" s="562"/>
      <c r="D748" s="562"/>
      <c r="E748" s="562"/>
      <c r="F748" s="562"/>
      <c r="G748" s="562"/>
      <c r="H748" s="562"/>
      <c r="I748" s="562"/>
      <c r="J748" s="562"/>
    </row>
    <row r="749" spans="2:10" ht="12.75">
      <c r="B749" s="562"/>
      <c r="C749" s="562"/>
      <c r="D749" s="562"/>
      <c r="E749" s="562"/>
      <c r="F749" s="562"/>
      <c r="G749" s="562"/>
      <c r="H749" s="562"/>
      <c r="I749" s="562"/>
      <c r="J749" s="562"/>
    </row>
    <row r="750" spans="2:10" ht="12.75">
      <c r="B750" s="562"/>
      <c r="C750" s="562"/>
      <c r="D750" s="562"/>
      <c r="E750" s="562"/>
      <c r="F750" s="562"/>
      <c r="G750" s="562"/>
      <c r="H750" s="562"/>
      <c r="I750" s="562"/>
      <c r="J750" s="562"/>
    </row>
    <row r="751" spans="2:10" ht="12.75">
      <c r="B751" s="562"/>
      <c r="C751" s="562"/>
      <c r="D751" s="562"/>
      <c r="E751" s="562"/>
      <c r="F751" s="562"/>
      <c r="G751" s="562"/>
      <c r="H751" s="562"/>
      <c r="I751" s="562"/>
      <c r="J751" s="562"/>
    </row>
    <row r="752" spans="2:10" ht="12.75">
      <c r="B752" s="562"/>
      <c r="C752" s="562"/>
      <c r="D752" s="562"/>
      <c r="E752" s="562"/>
      <c r="F752" s="562"/>
      <c r="G752" s="562"/>
      <c r="H752" s="562"/>
      <c r="I752" s="562"/>
      <c r="J752" s="562"/>
    </row>
    <row r="753" spans="2:10" ht="12.75">
      <c r="B753" s="562"/>
      <c r="C753" s="562"/>
      <c r="D753" s="562"/>
      <c r="E753" s="562"/>
      <c r="F753" s="562"/>
      <c r="G753" s="562"/>
      <c r="H753" s="562"/>
      <c r="I753" s="562"/>
      <c r="J753" s="562"/>
    </row>
    <row r="754" spans="2:10" ht="12.75">
      <c r="B754" s="562"/>
      <c r="C754" s="562"/>
      <c r="D754" s="562"/>
      <c r="E754" s="562"/>
      <c r="F754" s="562"/>
      <c r="G754" s="562"/>
      <c r="H754" s="562"/>
      <c r="I754" s="562"/>
      <c r="J754" s="562"/>
    </row>
    <row r="755" spans="2:10" ht="12.75">
      <c r="B755" s="562"/>
      <c r="C755" s="562"/>
      <c r="D755" s="562"/>
      <c r="E755" s="562"/>
      <c r="F755" s="562"/>
      <c r="G755" s="562"/>
      <c r="H755" s="562"/>
      <c r="I755" s="562"/>
      <c r="J755" s="562"/>
    </row>
    <row r="756" spans="2:10" ht="12.75">
      <c r="B756" s="562"/>
      <c r="C756" s="562"/>
      <c r="D756" s="562"/>
      <c r="E756" s="562"/>
      <c r="F756" s="562"/>
      <c r="G756" s="562"/>
      <c r="H756" s="562"/>
      <c r="I756" s="562"/>
      <c r="J756" s="562"/>
    </row>
    <row r="757" spans="2:10" ht="12.75">
      <c r="B757" s="562"/>
      <c r="C757" s="562"/>
      <c r="D757" s="562"/>
      <c r="E757" s="562"/>
      <c r="F757" s="562"/>
      <c r="G757" s="562"/>
      <c r="H757" s="562"/>
      <c r="I757" s="562"/>
      <c r="J757" s="562"/>
    </row>
    <row r="758" spans="2:10" ht="12.75">
      <c r="B758" s="562"/>
      <c r="C758" s="562"/>
      <c r="D758" s="562"/>
      <c r="E758" s="562"/>
      <c r="F758" s="562"/>
      <c r="G758" s="562"/>
      <c r="H758" s="562"/>
      <c r="I758" s="562"/>
      <c r="J758" s="562"/>
    </row>
    <row r="759" spans="2:10" ht="12.75">
      <c r="B759" s="562"/>
      <c r="C759" s="562"/>
      <c r="D759" s="562"/>
      <c r="E759" s="562"/>
      <c r="F759" s="562"/>
      <c r="G759" s="562"/>
      <c r="H759" s="562"/>
      <c r="I759" s="562"/>
      <c r="J759" s="562"/>
    </row>
    <row r="760" spans="2:10" ht="12.75">
      <c r="B760" s="562"/>
      <c r="C760" s="562"/>
      <c r="D760" s="562"/>
      <c r="E760" s="562"/>
      <c r="F760" s="562"/>
      <c r="G760" s="562"/>
      <c r="H760" s="562"/>
      <c r="I760" s="562"/>
      <c r="J760" s="562"/>
    </row>
    <row r="761" spans="2:10" ht="12.75">
      <c r="B761" s="562"/>
      <c r="C761" s="562"/>
      <c r="D761" s="562"/>
      <c r="E761" s="562"/>
      <c r="F761" s="562"/>
      <c r="G761" s="562"/>
      <c r="H761" s="562"/>
      <c r="I761" s="562"/>
      <c r="J761" s="562"/>
    </row>
    <row r="762" spans="2:10" ht="12.75">
      <c r="B762" s="562"/>
      <c r="C762" s="562"/>
      <c r="D762" s="562"/>
      <c r="E762" s="562"/>
      <c r="F762" s="562"/>
      <c r="G762" s="562"/>
      <c r="H762" s="562"/>
      <c r="I762" s="562"/>
      <c r="J762" s="562"/>
    </row>
    <row r="763" spans="2:10" ht="12.75">
      <c r="B763" s="562"/>
      <c r="C763" s="562"/>
      <c r="D763" s="562"/>
      <c r="E763" s="562"/>
      <c r="F763" s="562"/>
      <c r="G763" s="562"/>
      <c r="H763" s="562"/>
      <c r="I763" s="562"/>
      <c r="J763" s="562"/>
    </row>
    <row r="764" spans="2:10" ht="12.75">
      <c r="B764" s="562"/>
      <c r="C764" s="562"/>
      <c r="D764" s="562"/>
      <c r="E764" s="562"/>
      <c r="F764" s="562"/>
      <c r="G764" s="562"/>
      <c r="H764" s="562"/>
      <c r="I764" s="562"/>
      <c r="J764" s="562"/>
    </row>
    <row r="765" spans="2:10" ht="12.75">
      <c r="B765" s="562"/>
      <c r="C765" s="562"/>
      <c r="D765" s="562"/>
      <c r="E765" s="562"/>
      <c r="F765" s="562"/>
      <c r="G765" s="562"/>
      <c r="H765" s="562"/>
      <c r="I765" s="562"/>
      <c r="J765" s="562"/>
    </row>
    <row r="766" spans="2:10" ht="12.75">
      <c r="B766" s="562"/>
      <c r="C766" s="562"/>
      <c r="D766" s="562"/>
      <c r="E766" s="562"/>
      <c r="F766" s="562"/>
      <c r="G766" s="562"/>
      <c r="H766" s="562"/>
      <c r="I766" s="562"/>
      <c r="J766" s="562"/>
    </row>
    <row r="767" spans="2:10" ht="12.75">
      <c r="B767" s="562"/>
      <c r="C767" s="562"/>
      <c r="D767" s="562"/>
      <c r="E767" s="562"/>
      <c r="F767" s="562"/>
      <c r="G767" s="562"/>
      <c r="H767" s="562"/>
      <c r="I767" s="562"/>
      <c r="J767" s="562"/>
    </row>
    <row r="768" spans="2:10" ht="12.75">
      <c r="B768" s="562"/>
      <c r="C768" s="562"/>
      <c r="D768" s="562"/>
      <c r="E768" s="562"/>
      <c r="F768" s="562"/>
      <c r="G768" s="562"/>
      <c r="H768" s="562"/>
      <c r="I768" s="562"/>
      <c r="J768" s="562"/>
    </row>
    <row r="769" spans="2:10" ht="12.75">
      <c r="B769" s="562"/>
      <c r="C769" s="562"/>
      <c r="D769" s="562"/>
      <c r="E769" s="562"/>
      <c r="F769" s="562"/>
      <c r="G769" s="562"/>
      <c r="H769" s="562"/>
      <c r="I769" s="562"/>
      <c r="J769" s="562"/>
    </row>
    <row r="770" spans="2:10" ht="12.75">
      <c r="B770" s="562"/>
      <c r="C770" s="562"/>
      <c r="D770" s="562"/>
      <c r="E770" s="562"/>
      <c r="F770" s="562"/>
      <c r="G770" s="562"/>
      <c r="H770" s="562"/>
      <c r="I770" s="562"/>
      <c r="J770" s="562"/>
    </row>
    <row r="771" spans="2:10" ht="12.75">
      <c r="B771" s="562"/>
      <c r="C771" s="562"/>
      <c r="D771" s="562"/>
      <c r="E771" s="562"/>
      <c r="F771" s="562"/>
      <c r="G771" s="562"/>
      <c r="H771" s="562"/>
      <c r="I771" s="562"/>
      <c r="J771" s="562"/>
    </row>
    <row r="772" spans="2:10" ht="12.75">
      <c r="B772" s="562"/>
      <c r="C772" s="562"/>
      <c r="D772" s="562"/>
      <c r="E772" s="562"/>
      <c r="F772" s="562"/>
      <c r="G772" s="562"/>
      <c r="H772" s="562"/>
      <c r="I772" s="562"/>
      <c r="J772" s="562"/>
    </row>
    <row r="773" spans="2:10" ht="12.75">
      <c r="B773" s="562"/>
      <c r="C773" s="562"/>
      <c r="D773" s="562"/>
      <c r="E773" s="562"/>
      <c r="F773" s="562"/>
      <c r="G773" s="562"/>
      <c r="H773" s="562"/>
      <c r="I773" s="562"/>
      <c r="J773" s="562"/>
    </row>
    <row r="774" spans="2:10" ht="12.75">
      <c r="B774" s="562"/>
      <c r="C774" s="562"/>
      <c r="D774" s="562"/>
      <c r="E774" s="562"/>
      <c r="F774" s="562"/>
      <c r="G774" s="562"/>
      <c r="H774" s="562"/>
      <c r="I774" s="562"/>
      <c r="J774" s="562"/>
    </row>
    <row r="775" spans="2:10" ht="12.75">
      <c r="B775" s="562"/>
      <c r="C775" s="562"/>
      <c r="D775" s="562"/>
      <c r="E775" s="562"/>
      <c r="F775" s="562"/>
      <c r="G775" s="562"/>
      <c r="H775" s="562"/>
      <c r="I775" s="562"/>
      <c r="J775" s="562"/>
    </row>
    <row r="776" spans="2:10" ht="12.75">
      <c r="B776" s="562"/>
      <c r="C776" s="562"/>
      <c r="D776" s="562"/>
      <c r="E776" s="562"/>
      <c r="F776" s="562"/>
      <c r="G776" s="562"/>
      <c r="H776" s="562"/>
      <c r="I776" s="562"/>
      <c r="J776" s="562"/>
    </row>
    <row r="777" spans="2:10" ht="12.75">
      <c r="B777" s="562"/>
      <c r="C777" s="562"/>
      <c r="D777" s="562"/>
      <c r="E777" s="562"/>
      <c r="F777" s="562"/>
      <c r="G777" s="562"/>
      <c r="H777" s="562"/>
      <c r="I777" s="562"/>
      <c r="J777" s="562"/>
    </row>
    <row r="778" spans="2:10" ht="12.75">
      <c r="B778" s="562"/>
      <c r="C778" s="562"/>
      <c r="D778" s="562"/>
      <c r="E778" s="562"/>
      <c r="F778" s="562"/>
      <c r="G778" s="562"/>
      <c r="H778" s="562"/>
      <c r="I778" s="562"/>
      <c r="J778" s="562"/>
    </row>
    <row r="779" spans="2:10" ht="12.75">
      <c r="B779" s="562"/>
      <c r="C779" s="562"/>
      <c r="D779" s="562"/>
      <c r="E779" s="562"/>
      <c r="F779" s="562"/>
      <c r="G779" s="562"/>
      <c r="H779" s="562"/>
      <c r="I779" s="562"/>
      <c r="J779" s="562"/>
    </row>
    <row r="780" spans="2:10" ht="12.75">
      <c r="B780" s="562"/>
      <c r="C780" s="562"/>
      <c r="D780" s="562"/>
      <c r="E780" s="562"/>
      <c r="F780" s="562"/>
      <c r="G780" s="562"/>
      <c r="H780" s="562"/>
      <c r="I780" s="562"/>
      <c r="J780" s="562"/>
    </row>
    <row r="781" spans="2:10" ht="12.75">
      <c r="B781" s="562"/>
      <c r="C781" s="562"/>
      <c r="D781" s="562"/>
      <c r="E781" s="562"/>
      <c r="F781" s="562"/>
      <c r="G781" s="562"/>
      <c r="H781" s="562"/>
      <c r="I781" s="562"/>
      <c r="J781" s="562"/>
    </row>
    <row r="782" spans="2:10" ht="12.75">
      <c r="B782" s="562"/>
      <c r="C782" s="562"/>
      <c r="D782" s="562"/>
      <c r="E782" s="562"/>
      <c r="F782" s="562"/>
      <c r="G782" s="562"/>
      <c r="H782" s="562"/>
      <c r="I782" s="562"/>
      <c r="J782" s="562"/>
    </row>
    <row r="783" spans="2:10" ht="12.75">
      <c r="B783" s="562"/>
      <c r="C783" s="562"/>
      <c r="D783" s="562"/>
      <c r="E783" s="562"/>
      <c r="F783" s="562"/>
      <c r="G783" s="562"/>
      <c r="H783" s="562"/>
      <c r="I783" s="562"/>
      <c r="J783" s="562"/>
    </row>
    <row r="784" spans="2:10" ht="12.75">
      <c r="B784" s="562"/>
      <c r="C784" s="562"/>
      <c r="D784" s="562"/>
      <c r="E784" s="562"/>
      <c r="F784" s="562"/>
      <c r="G784" s="562"/>
      <c r="H784" s="562"/>
      <c r="I784" s="562"/>
      <c r="J784" s="562"/>
    </row>
    <row r="785" spans="2:10" ht="12.75">
      <c r="B785" s="562"/>
      <c r="C785" s="562"/>
      <c r="D785" s="562"/>
      <c r="E785" s="562"/>
      <c r="F785" s="562"/>
      <c r="G785" s="562"/>
      <c r="H785" s="562"/>
      <c r="I785" s="562"/>
      <c r="J785" s="562"/>
    </row>
    <row r="786" spans="2:10" ht="12.75">
      <c r="B786" s="562"/>
      <c r="C786" s="562"/>
      <c r="D786" s="562"/>
      <c r="E786" s="562"/>
      <c r="F786" s="562"/>
      <c r="G786" s="562"/>
      <c r="H786" s="562"/>
      <c r="I786" s="562"/>
      <c r="J786" s="562"/>
    </row>
    <row r="787" spans="2:10" ht="12.75">
      <c r="B787" s="562"/>
      <c r="C787" s="562"/>
      <c r="D787" s="562"/>
      <c r="E787" s="562"/>
      <c r="F787" s="562"/>
      <c r="G787" s="562"/>
      <c r="H787" s="562"/>
      <c r="I787" s="562"/>
      <c r="J787" s="562"/>
    </row>
    <row r="788" spans="2:10" ht="12.75">
      <c r="B788" s="562"/>
      <c r="C788" s="562"/>
      <c r="D788" s="562"/>
      <c r="E788" s="562"/>
      <c r="F788" s="562"/>
      <c r="G788" s="562"/>
      <c r="H788" s="562"/>
      <c r="I788" s="562"/>
      <c r="J788" s="562"/>
    </row>
    <row r="789" spans="2:10" ht="12.75">
      <c r="B789" s="562"/>
      <c r="C789" s="562"/>
      <c r="D789" s="562"/>
      <c r="E789" s="562"/>
      <c r="F789" s="562"/>
      <c r="G789" s="562"/>
      <c r="H789" s="562"/>
      <c r="I789" s="562"/>
      <c r="J789" s="562"/>
    </row>
    <row r="790" spans="2:10" ht="12.75">
      <c r="B790" s="562"/>
      <c r="C790" s="562"/>
      <c r="D790" s="562"/>
      <c r="E790" s="562"/>
      <c r="F790" s="562"/>
      <c r="G790" s="562"/>
      <c r="H790" s="562"/>
      <c r="I790" s="562"/>
      <c r="J790" s="562"/>
    </row>
    <row r="791" spans="2:10" ht="12.75">
      <c r="B791" s="562"/>
      <c r="C791" s="562"/>
      <c r="D791" s="562"/>
      <c r="E791" s="562"/>
      <c r="F791" s="562"/>
      <c r="G791" s="562"/>
      <c r="H791" s="562"/>
      <c r="I791" s="562"/>
      <c r="J791" s="562"/>
    </row>
    <row r="792" spans="2:10" ht="12.75">
      <c r="B792" s="562"/>
      <c r="C792" s="562"/>
      <c r="D792" s="562"/>
      <c r="E792" s="562"/>
      <c r="F792" s="562"/>
      <c r="G792" s="562"/>
      <c r="H792" s="562"/>
      <c r="I792" s="562"/>
      <c r="J792" s="562"/>
    </row>
    <row r="793" spans="2:10" ht="12.75">
      <c r="B793" s="562"/>
      <c r="C793" s="562"/>
      <c r="D793" s="562"/>
      <c r="E793" s="562"/>
      <c r="F793" s="562"/>
      <c r="G793" s="562"/>
      <c r="H793" s="562"/>
      <c r="I793" s="562"/>
      <c r="J793" s="562"/>
    </row>
    <row r="794" spans="2:10" ht="12.75">
      <c r="B794" s="562"/>
      <c r="C794" s="562"/>
      <c r="D794" s="562"/>
      <c r="E794" s="562"/>
      <c r="F794" s="562"/>
      <c r="G794" s="562"/>
      <c r="H794" s="562"/>
      <c r="I794" s="562"/>
      <c r="J794" s="562"/>
    </row>
    <row r="795" spans="2:10" ht="12.75">
      <c r="B795" s="562"/>
      <c r="C795" s="562"/>
      <c r="D795" s="562"/>
      <c r="E795" s="562"/>
      <c r="F795" s="562"/>
      <c r="G795" s="562"/>
      <c r="H795" s="562"/>
      <c r="I795" s="562"/>
      <c r="J795" s="562"/>
    </row>
    <row r="796" spans="2:10" ht="12.75">
      <c r="B796" s="562"/>
      <c r="C796" s="562"/>
      <c r="D796" s="562"/>
      <c r="E796" s="562"/>
      <c r="F796" s="562"/>
      <c r="G796" s="562"/>
      <c r="H796" s="562"/>
      <c r="I796" s="562"/>
      <c r="J796" s="562"/>
    </row>
    <row r="797" spans="2:10" ht="12.75">
      <c r="B797" s="562"/>
      <c r="C797" s="562"/>
      <c r="D797" s="562"/>
      <c r="E797" s="562"/>
      <c r="F797" s="562"/>
      <c r="G797" s="562"/>
      <c r="H797" s="562"/>
      <c r="I797" s="562"/>
      <c r="J797" s="562"/>
    </row>
    <row r="798" spans="2:10" ht="12.75">
      <c r="B798" s="562"/>
      <c r="C798" s="562"/>
      <c r="D798" s="562"/>
      <c r="E798" s="562"/>
      <c r="F798" s="562"/>
      <c r="G798" s="562"/>
      <c r="H798" s="562"/>
      <c r="I798" s="562"/>
      <c r="J798" s="562"/>
    </row>
    <row r="799" spans="2:10" ht="12.75">
      <c r="B799" s="562"/>
      <c r="C799" s="562"/>
      <c r="D799" s="562"/>
      <c r="E799" s="562"/>
      <c r="F799" s="562"/>
      <c r="G799" s="562"/>
      <c r="H799" s="562"/>
      <c r="I799" s="562"/>
      <c r="J799" s="562"/>
    </row>
    <row r="800" spans="2:10" ht="12.75">
      <c r="B800" s="562"/>
      <c r="C800" s="562"/>
      <c r="D800" s="562"/>
      <c r="E800" s="562"/>
      <c r="F800" s="562"/>
      <c r="G800" s="562"/>
      <c r="H800" s="562"/>
      <c r="I800" s="562"/>
      <c r="J800" s="562"/>
    </row>
    <row r="801" spans="2:10" ht="12.75">
      <c r="B801" s="562"/>
      <c r="C801" s="562"/>
      <c r="D801" s="562"/>
      <c r="E801" s="562"/>
      <c r="F801" s="562"/>
      <c r="G801" s="562"/>
      <c r="H801" s="562"/>
      <c r="I801" s="562"/>
      <c r="J801" s="562"/>
    </row>
    <row r="802" spans="2:10" ht="12.75">
      <c r="B802" s="562"/>
      <c r="C802" s="562"/>
      <c r="D802" s="562"/>
      <c r="E802" s="562"/>
      <c r="F802" s="562"/>
      <c r="G802" s="562"/>
      <c r="H802" s="562"/>
      <c r="I802" s="562"/>
      <c r="J802" s="562"/>
    </row>
    <row r="803" spans="2:10" ht="12.75">
      <c r="B803" s="562"/>
      <c r="C803" s="562"/>
      <c r="D803" s="562"/>
      <c r="E803" s="562"/>
      <c r="F803" s="562"/>
      <c r="G803" s="562"/>
      <c r="H803" s="562"/>
      <c r="I803" s="562"/>
      <c r="J803" s="562"/>
    </row>
    <row r="804" spans="2:10" ht="12.75">
      <c r="B804" s="562"/>
      <c r="C804" s="562"/>
      <c r="D804" s="562"/>
      <c r="E804" s="562"/>
      <c r="F804" s="562"/>
      <c r="G804" s="562"/>
      <c r="H804" s="562"/>
      <c r="I804" s="562"/>
      <c r="J804" s="562"/>
    </row>
    <row r="805" spans="2:10" ht="12.75">
      <c r="B805" s="562"/>
      <c r="C805" s="562"/>
      <c r="D805" s="562"/>
      <c r="E805" s="562"/>
      <c r="F805" s="562"/>
      <c r="G805" s="562"/>
      <c r="H805" s="562"/>
      <c r="I805" s="562"/>
      <c r="J805" s="562"/>
    </row>
    <row r="806" spans="2:10" ht="12.75">
      <c r="B806" s="562"/>
      <c r="C806" s="562"/>
      <c r="D806" s="562"/>
      <c r="E806" s="562"/>
      <c r="F806" s="562"/>
      <c r="G806" s="562"/>
      <c r="H806" s="562"/>
      <c r="I806" s="562"/>
      <c r="J806" s="562"/>
    </row>
    <row r="807" spans="2:10" ht="12.75">
      <c r="B807" s="562"/>
      <c r="C807" s="562"/>
      <c r="D807" s="562"/>
      <c r="E807" s="562"/>
      <c r="F807" s="562"/>
      <c r="G807" s="562"/>
      <c r="H807" s="562"/>
      <c r="I807" s="562"/>
      <c r="J807" s="562"/>
    </row>
    <row r="808" spans="2:10" ht="12.75">
      <c r="B808" s="562"/>
      <c r="C808" s="562"/>
      <c r="D808" s="562"/>
      <c r="E808" s="562"/>
      <c r="F808" s="562"/>
      <c r="G808" s="562"/>
      <c r="H808" s="562"/>
      <c r="I808" s="562"/>
      <c r="J808" s="562"/>
    </row>
    <row r="809" spans="2:10" ht="12.75">
      <c r="B809" s="562"/>
      <c r="C809" s="562"/>
      <c r="D809" s="562"/>
      <c r="E809" s="562"/>
      <c r="F809" s="562"/>
      <c r="G809" s="562"/>
      <c r="H809" s="562"/>
      <c r="I809" s="562"/>
      <c r="J809" s="562"/>
    </row>
    <row r="810" spans="2:10" ht="12.75">
      <c r="B810" s="562"/>
      <c r="C810" s="562"/>
      <c r="D810" s="562"/>
      <c r="E810" s="562"/>
      <c r="F810" s="562"/>
      <c r="G810" s="562"/>
      <c r="H810" s="562"/>
      <c r="I810" s="562"/>
      <c r="J810" s="562"/>
    </row>
    <row r="811" spans="2:10" ht="12.75">
      <c r="B811" s="562"/>
      <c r="C811" s="562"/>
      <c r="D811" s="562"/>
      <c r="E811" s="562"/>
      <c r="F811" s="562"/>
      <c r="G811" s="562"/>
      <c r="H811" s="562"/>
      <c r="I811" s="562"/>
      <c r="J811" s="562"/>
    </row>
    <row r="812" spans="2:10" ht="12.75">
      <c r="B812" s="562"/>
      <c r="C812" s="562"/>
      <c r="D812" s="562"/>
      <c r="E812" s="562"/>
      <c r="F812" s="562"/>
      <c r="G812" s="562"/>
      <c r="H812" s="562"/>
      <c r="I812" s="562"/>
      <c r="J812" s="562"/>
    </row>
    <row r="813" spans="2:10" ht="12.75">
      <c r="B813" s="562"/>
      <c r="C813" s="562"/>
      <c r="D813" s="562"/>
      <c r="E813" s="562"/>
      <c r="F813" s="562"/>
      <c r="G813" s="562"/>
      <c r="H813" s="562"/>
      <c r="I813" s="562"/>
      <c r="J813" s="562"/>
    </row>
    <row r="814" spans="2:10" ht="12.75">
      <c r="B814" s="562"/>
      <c r="C814" s="562"/>
      <c r="D814" s="562"/>
      <c r="E814" s="562"/>
      <c r="F814" s="562"/>
      <c r="G814" s="562"/>
      <c r="H814" s="562"/>
      <c r="I814" s="562"/>
      <c r="J814" s="562"/>
    </row>
    <row r="815" spans="2:10" ht="12.75">
      <c r="B815" s="562"/>
      <c r="C815" s="562"/>
      <c r="D815" s="562"/>
      <c r="E815" s="562"/>
      <c r="F815" s="562"/>
      <c r="G815" s="562"/>
      <c r="H815" s="562"/>
      <c r="I815" s="562"/>
      <c r="J815" s="562"/>
    </row>
    <row r="816" spans="2:10" ht="12.75">
      <c r="B816" s="562"/>
      <c r="C816" s="562"/>
      <c r="D816" s="562"/>
      <c r="E816" s="562"/>
      <c r="F816" s="562"/>
      <c r="G816" s="562"/>
      <c r="H816" s="562"/>
      <c r="I816" s="562"/>
      <c r="J816" s="562"/>
    </row>
    <row r="817" spans="2:10" ht="12.75">
      <c r="B817" s="562"/>
      <c r="C817" s="562"/>
      <c r="D817" s="562"/>
      <c r="E817" s="562"/>
      <c r="F817" s="562"/>
      <c r="G817" s="562"/>
      <c r="H817" s="562"/>
      <c r="I817" s="562"/>
      <c r="J817" s="562"/>
    </row>
    <row r="818" spans="2:10" ht="12.75">
      <c r="B818" s="562"/>
      <c r="C818" s="562"/>
      <c r="D818" s="562"/>
      <c r="E818" s="562"/>
      <c r="F818" s="562"/>
      <c r="G818" s="562"/>
      <c r="H818" s="562"/>
      <c r="I818" s="562"/>
      <c r="J818" s="562"/>
    </row>
    <row r="819" spans="2:10" ht="12.75">
      <c r="B819" s="562"/>
      <c r="C819" s="562"/>
      <c r="D819" s="562"/>
      <c r="E819" s="562"/>
      <c r="F819" s="562"/>
      <c r="G819" s="562"/>
      <c r="H819" s="562"/>
      <c r="I819" s="562"/>
      <c r="J819" s="562"/>
    </row>
    <row r="820" spans="2:10" ht="12.75">
      <c r="B820" s="562"/>
      <c r="C820" s="562"/>
      <c r="D820" s="562"/>
      <c r="E820" s="562"/>
      <c r="F820" s="562"/>
      <c r="G820" s="562"/>
      <c r="H820" s="562"/>
      <c r="I820" s="562"/>
      <c r="J820" s="562"/>
    </row>
    <row r="821" spans="2:10" ht="12.75">
      <c r="B821" s="562"/>
      <c r="C821" s="562"/>
      <c r="D821" s="562"/>
      <c r="E821" s="562"/>
      <c r="F821" s="562"/>
      <c r="G821" s="562"/>
      <c r="H821" s="562"/>
      <c r="I821" s="562"/>
      <c r="J821" s="562"/>
    </row>
    <row r="822" spans="2:10" ht="12.75">
      <c r="B822" s="562"/>
      <c r="C822" s="562"/>
      <c r="D822" s="562"/>
      <c r="E822" s="562"/>
      <c r="F822" s="562"/>
      <c r="G822" s="562"/>
      <c r="H822" s="562"/>
      <c r="I822" s="562"/>
      <c r="J822" s="562"/>
    </row>
    <row r="823" spans="2:10" ht="12.75">
      <c r="B823" s="562"/>
      <c r="C823" s="562"/>
      <c r="D823" s="562"/>
      <c r="E823" s="562"/>
      <c r="F823" s="562"/>
      <c r="G823" s="562"/>
      <c r="H823" s="562"/>
      <c r="I823" s="562"/>
      <c r="J823" s="562"/>
    </row>
    <row r="824" spans="2:10" ht="12.75">
      <c r="B824" s="562"/>
      <c r="C824" s="562"/>
      <c r="D824" s="562"/>
      <c r="E824" s="562"/>
      <c r="F824" s="562"/>
      <c r="G824" s="562"/>
      <c r="H824" s="562"/>
      <c r="I824" s="562"/>
      <c r="J824" s="562"/>
    </row>
    <row r="825" spans="2:10" ht="12.75">
      <c r="B825" s="562"/>
      <c r="C825" s="562"/>
      <c r="D825" s="562"/>
      <c r="E825" s="562"/>
      <c r="F825" s="562"/>
      <c r="G825" s="562"/>
      <c r="H825" s="562"/>
      <c r="I825" s="562"/>
      <c r="J825" s="562"/>
    </row>
    <row r="826" spans="2:10" ht="12.75">
      <c r="B826" s="562"/>
      <c r="C826" s="562"/>
      <c r="D826" s="562"/>
      <c r="E826" s="562"/>
      <c r="F826" s="562"/>
      <c r="G826" s="562"/>
      <c r="H826" s="562"/>
      <c r="I826" s="562"/>
      <c r="J826" s="562"/>
    </row>
    <row r="827" spans="2:10" ht="12.75">
      <c r="B827" s="562"/>
      <c r="C827" s="562"/>
      <c r="D827" s="562"/>
      <c r="E827" s="562"/>
      <c r="F827" s="562"/>
      <c r="G827" s="562"/>
      <c r="H827" s="562"/>
      <c r="I827" s="562"/>
      <c r="J827" s="562"/>
    </row>
    <row r="828" spans="2:10" ht="12.75">
      <c r="B828" s="562"/>
      <c r="C828" s="562"/>
      <c r="D828" s="562"/>
      <c r="E828" s="562"/>
      <c r="F828" s="562"/>
      <c r="G828" s="562"/>
      <c r="H828" s="562"/>
      <c r="I828" s="562"/>
      <c r="J828" s="562"/>
    </row>
    <row r="829" spans="2:10" ht="12.75">
      <c r="B829" s="562"/>
      <c r="C829" s="562"/>
      <c r="D829" s="562"/>
      <c r="E829" s="562"/>
      <c r="F829" s="562"/>
      <c r="G829" s="562"/>
      <c r="H829" s="562"/>
      <c r="I829" s="562"/>
      <c r="J829" s="562"/>
    </row>
    <row r="830" spans="2:10" ht="12.75">
      <c r="B830" s="562"/>
      <c r="C830" s="562"/>
      <c r="D830" s="562"/>
      <c r="E830" s="562"/>
      <c r="F830" s="562"/>
      <c r="G830" s="562"/>
      <c r="H830" s="562"/>
      <c r="I830" s="562"/>
      <c r="J830" s="562"/>
    </row>
    <row r="831" spans="2:10" ht="12.75">
      <c r="B831" s="562"/>
      <c r="C831" s="562"/>
      <c r="D831" s="562"/>
      <c r="E831" s="562"/>
      <c r="F831" s="562"/>
      <c r="G831" s="562"/>
      <c r="H831" s="562"/>
      <c r="I831" s="562"/>
      <c r="J831" s="562"/>
    </row>
    <row r="832" spans="2:10" ht="12.75">
      <c r="B832" s="562"/>
      <c r="C832" s="562"/>
      <c r="D832" s="562"/>
      <c r="E832" s="562"/>
      <c r="F832" s="562"/>
      <c r="G832" s="562"/>
      <c r="H832" s="562"/>
      <c r="I832" s="562"/>
      <c r="J832" s="562"/>
    </row>
    <row r="833" spans="2:10" ht="12.75">
      <c r="B833" s="562"/>
      <c r="C833" s="562"/>
      <c r="D833" s="562"/>
      <c r="E833" s="562"/>
      <c r="F833" s="562"/>
      <c r="G833" s="562"/>
      <c r="H833" s="562"/>
      <c r="I833" s="562"/>
      <c r="J833" s="562"/>
    </row>
    <row r="834" spans="2:10" ht="12.75">
      <c r="B834" s="562"/>
      <c r="C834" s="562"/>
      <c r="D834" s="562"/>
      <c r="E834" s="562"/>
      <c r="F834" s="562"/>
      <c r="G834" s="562"/>
      <c r="H834" s="562"/>
      <c r="I834" s="562"/>
      <c r="J834" s="562"/>
    </row>
    <row r="835" spans="2:10" ht="12.75">
      <c r="B835" s="562"/>
      <c r="C835" s="562"/>
      <c r="D835" s="562"/>
      <c r="E835" s="562"/>
      <c r="F835" s="562"/>
      <c r="G835" s="562"/>
      <c r="H835" s="562"/>
      <c r="I835" s="562"/>
      <c r="J835" s="562"/>
    </row>
    <row r="836" spans="2:10" ht="12.75">
      <c r="B836" s="562"/>
      <c r="C836" s="562"/>
      <c r="D836" s="562"/>
      <c r="E836" s="562"/>
      <c r="F836" s="562"/>
      <c r="G836" s="562"/>
      <c r="H836" s="562"/>
      <c r="I836" s="562"/>
      <c r="J836" s="562"/>
    </row>
    <row r="837" spans="2:10" ht="12.75">
      <c r="B837" s="562"/>
      <c r="C837" s="562"/>
      <c r="D837" s="562"/>
      <c r="E837" s="562"/>
      <c r="F837" s="562"/>
      <c r="G837" s="562"/>
      <c r="H837" s="562"/>
      <c r="I837" s="562"/>
      <c r="J837" s="562"/>
    </row>
    <row r="838" spans="2:10" ht="12.75">
      <c r="B838" s="562"/>
      <c r="C838" s="562"/>
      <c r="D838" s="562"/>
      <c r="E838" s="562"/>
      <c r="F838" s="562"/>
      <c r="G838" s="562"/>
      <c r="H838" s="562"/>
      <c r="I838" s="562"/>
      <c r="J838" s="562"/>
    </row>
    <row r="839" spans="2:10" ht="12.75">
      <c r="B839" s="562"/>
      <c r="C839" s="562"/>
      <c r="D839" s="562"/>
      <c r="E839" s="562"/>
      <c r="F839" s="562"/>
      <c r="G839" s="562"/>
      <c r="H839" s="562"/>
      <c r="I839" s="562"/>
      <c r="J839" s="562"/>
    </row>
    <row r="840" spans="2:10" ht="12.75">
      <c r="B840" s="562"/>
      <c r="C840" s="562"/>
      <c r="D840" s="562"/>
      <c r="E840" s="562"/>
      <c r="F840" s="562"/>
      <c r="G840" s="562"/>
      <c r="H840" s="562"/>
      <c r="I840" s="562"/>
      <c r="J840" s="562"/>
    </row>
    <row r="841" spans="2:10" ht="12.75">
      <c r="B841" s="562"/>
      <c r="C841" s="562"/>
      <c r="D841" s="562"/>
      <c r="E841" s="562"/>
      <c r="F841" s="562"/>
      <c r="G841" s="562"/>
      <c r="H841" s="562"/>
      <c r="I841" s="562"/>
      <c r="J841" s="562"/>
    </row>
    <row r="842" spans="2:10" ht="12.75">
      <c r="B842" s="562"/>
      <c r="C842" s="562"/>
      <c r="D842" s="562"/>
      <c r="E842" s="562"/>
      <c r="F842" s="562"/>
      <c r="G842" s="562"/>
      <c r="H842" s="562"/>
      <c r="I842" s="562"/>
      <c r="J842" s="562"/>
    </row>
    <row r="843" spans="2:10" ht="12.75">
      <c r="B843" s="562"/>
      <c r="C843" s="562"/>
      <c r="D843" s="562"/>
      <c r="E843" s="562"/>
      <c r="F843" s="562"/>
      <c r="G843" s="562"/>
      <c r="H843" s="562"/>
      <c r="I843" s="562"/>
      <c r="J843" s="562"/>
    </row>
    <row r="844" spans="2:10" ht="12.75">
      <c r="B844" s="562"/>
      <c r="C844" s="562"/>
      <c r="D844" s="562"/>
      <c r="E844" s="562"/>
      <c r="F844" s="562"/>
      <c r="G844" s="562"/>
      <c r="H844" s="562"/>
      <c r="I844" s="562"/>
      <c r="J844" s="562"/>
    </row>
    <row r="845" spans="2:10" ht="12.75">
      <c r="B845" s="562"/>
      <c r="C845" s="562"/>
      <c r="D845" s="562"/>
      <c r="E845" s="562"/>
      <c r="F845" s="562"/>
      <c r="G845" s="562"/>
      <c r="H845" s="562"/>
      <c r="I845" s="562"/>
      <c r="J845" s="562"/>
    </row>
    <row r="846" spans="2:10" ht="12.75">
      <c r="B846" s="562"/>
      <c r="C846" s="562"/>
      <c r="D846" s="562"/>
      <c r="E846" s="562"/>
      <c r="F846" s="562"/>
      <c r="G846" s="562"/>
      <c r="H846" s="562"/>
      <c r="I846" s="562"/>
      <c r="J846" s="562"/>
    </row>
    <row r="847" spans="2:10" ht="12.75">
      <c r="B847" s="562"/>
      <c r="C847" s="562"/>
      <c r="D847" s="562"/>
      <c r="E847" s="562"/>
      <c r="F847" s="562"/>
      <c r="G847" s="562"/>
      <c r="H847" s="562"/>
      <c r="I847" s="562"/>
      <c r="J847" s="562"/>
    </row>
    <row r="848" spans="2:10" ht="12.75">
      <c r="B848" s="562"/>
      <c r="C848" s="562"/>
      <c r="D848" s="562"/>
      <c r="E848" s="562"/>
      <c r="F848" s="562"/>
      <c r="G848" s="562"/>
      <c r="H848" s="562"/>
      <c r="I848" s="562"/>
      <c r="J848" s="562"/>
    </row>
    <row r="849" spans="2:10" ht="12.75">
      <c r="B849" s="562"/>
      <c r="C849" s="562"/>
      <c r="D849" s="562"/>
      <c r="E849" s="562"/>
      <c r="F849" s="562"/>
      <c r="G849" s="562"/>
      <c r="H849" s="562"/>
      <c r="I849" s="562"/>
      <c r="J849" s="562"/>
    </row>
    <row r="850" spans="2:10" ht="12.75">
      <c r="B850" s="562"/>
      <c r="C850" s="562"/>
      <c r="D850" s="562"/>
      <c r="E850" s="562"/>
      <c r="F850" s="562"/>
      <c r="G850" s="562"/>
      <c r="H850" s="562"/>
      <c r="I850" s="562"/>
      <c r="J850" s="562"/>
    </row>
    <row r="851" spans="2:10" ht="12.75">
      <c r="B851" s="562"/>
      <c r="C851" s="562"/>
      <c r="D851" s="562"/>
      <c r="E851" s="562"/>
      <c r="F851" s="562"/>
      <c r="G851" s="562"/>
      <c r="H851" s="562"/>
      <c r="I851" s="562"/>
      <c r="J851" s="562"/>
    </row>
    <row r="852" spans="2:10" ht="12.75">
      <c r="B852" s="562"/>
      <c r="C852" s="562"/>
      <c r="D852" s="562"/>
      <c r="E852" s="562"/>
      <c r="F852" s="562"/>
      <c r="G852" s="562"/>
      <c r="H852" s="562"/>
      <c r="I852" s="562"/>
      <c r="J852" s="562"/>
    </row>
    <row r="853" spans="2:10" ht="12.75">
      <c r="B853" s="562"/>
      <c r="C853" s="562"/>
      <c r="D853" s="562"/>
      <c r="E853" s="562"/>
      <c r="F853" s="562"/>
      <c r="G853" s="562"/>
      <c r="H853" s="562"/>
      <c r="I853" s="562"/>
      <c r="J853" s="562"/>
    </row>
    <row r="854" spans="2:10" ht="12.75">
      <c r="B854" s="562"/>
      <c r="C854" s="562"/>
      <c r="D854" s="562"/>
      <c r="E854" s="562"/>
      <c r="F854" s="562"/>
      <c r="G854" s="562"/>
      <c r="H854" s="562"/>
      <c r="I854" s="562"/>
      <c r="J854" s="562"/>
    </row>
    <row r="855" spans="2:10" ht="12.75">
      <c r="B855" s="562"/>
      <c r="C855" s="562"/>
      <c r="D855" s="562"/>
      <c r="E855" s="562"/>
      <c r="F855" s="562"/>
      <c r="G855" s="562"/>
      <c r="H855" s="562"/>
      <c r="I855" s="562"/>
      <c r="J855" s="562"/>
    </row>
    <row r="856" spans="2:10" ht="12.75">
      <c r="B856" s="562"/>
      <c r="C856" s="562"/>
      <c r="D856" s="562"/>
      <c r="E856" s="562"/>
      <c r="F856" s="562"/>
      <c r="G856" s="562"/>
      <c r="H856" s="562"/>
      <c r="I856" s="562"/>
      <c r="J856" s="562"/>
    </row>
    <row r="857" spans="2:10" ht="12.75">
      <c r="B857" s="562"/>
      <c r="C857" s="562"/>
      <c r="D857" s="562"/>
      <c r="E857" s="562"/>
      <c r="F857" s="562"/>
      <c r="G857" s="562"/>
      <c r="H857" s="562"/>
      <c r="I857" s="562"/>
      <c r="J857" s="562"/>
    </row>
    <row r="858" spans="2:10" ht="12.75">
      <c r="B858" s="562"/>
      <c r="C858" s="562"/>
      <c r="D858" s="562"/>
      <c r="E858" s="562"/>
      <c r="F858" s="562"/>
      <c r="G858" s="562"/>
      <c r="H858" s="562"/>
      <c r="I858" s="562"/>
      <c r="J858" s="562"/>
    </row>
    <row r="859" spans="2:10" ht="12.75">
      <c r="B859" s="562"/>
      <c r="C859" s="562"/>
      <c r="D859" s="562"/>
      <c r="E859" s="562"/>
      <c r="F859" s="562"/>
      <c r="G859" s="562"/>
      <c r="H859" s="562"/>
      <c r="I859" s="562"/>
      <c r="J859" s="562"/>
    </row>
    <row r="860" spans="2:10" ht="12.75">
      <c r="B860" s="562"/>
      <c r="C860" s="562"/>
      <c r="D860" s="562"/>
      <c r="E860" s="562"/>
      <c r="F860" s="562"/>
      <c r="G860" s="562"/>
      <c r="H860" s="562"/>
      <c r="I860" s="562"/>
      <c r="J860" s="562"/>
    </row>
    <row r="861" spans="2:10" ht="12.75">
      <c r="B861" s="562"/>
      <c r="C861" s="562"/>
      <c r="D861" s="562"/>
      <c r="E861" s="562"/>
      <c r="F861" s="562"/>
      <c r="G861" s="562"/>
      <c r="H861" s="562"/>
      <c r="I861" s="562"/>
      <c r="J861" s="562"/>
    </row>
    <row r="862" spans="2:10" ht="12.75">
      <c r="B862" s="562"/>
      <c r="C862" s="562"/>
      <c r="D862" s="562"/>
      <c r="E862" s="562"/>
      <c r="F862" s="562"/>
      <c r="G862" s="562"/>
      <c r="H862" s="562"/>
      <c r="I862" s="562"/>
      <c r="J862" s="562"/>
    </row>
    <row r="863" spans="2:10" ht="12.75">
      <c r="B863" s="562"/>
      <c r="C863" s="562"/>
      <c r="D863" s="562"/>
      <c r="E863" s="562"/>
      <c r="F863" s="562"/>
      <c r="G863" s="562"/>
      <c r="H863" s="562"/>
      <c r="I863" s="562"/>
      <c r="J863" s="562"/>
    </row>
    <row r="864" spans="2:10" ht="12.75">
      <c r="B864" s="562"/>
      <c r="C864" s="562"/>
      <c r="D864" s="562"/>
      <c r="E864" s="562"/>
      <c r="F864" s="562"/>
      <c r="G864" s="562"/>
      <c r="H864" s="562"/>
      <c r="I864" s="562"/>
      <c r="J864" s="562"/>
    </row>
    <row r="865" spans="2:10" ht="12.75">
      <c r="B865" s="562"/>
      <c r="C865" s="562"/>
      <c r="D865" s="562"/>
      <c r="E865" s="562"/>
      <c r="F865" s="562"/>
      <c r="G865" s="562"/>
      <c r="H865" s="562"/>
      <c r="I865" s="562"/>
      <c r="J865" s="562"/>
    </row>
    <row r="866" spans="2:10" ht="12.75">
      <c r="B866" s="562"/>
      <c r="C866" s="562"/>
      <c r="D866" s="562"/>
      <c r="E866" s="562"/>
      <c r="F866" s="562"/>
      <c r="G866" s="562"/>
      <c r="H866" s="562"/>
      <c r="I866" s="562"/>
      <c r="J866" s="562"/>
    </row>
    <row r="867" spans="2:10" ht="12.75">
      <c r="B867" s="562"/>
      <c r="C867" s="562"/>
      <c r="D867" s="562"/>
      <c r="E867" s="562"/>
      <c r="F867" s="562"/>
      <c r="G867" s="562"/>
      <c r="H867" s="562"/>
      <c r="I867" s="562"/>
      <c r="J867" s="562"/>
    </row>
    <row r="868" spans="2:10" ht="12.75">
      <c r="B868" s="562"/>
      <c r="C868" s="562"/>
      <c r="D868" s="562"/>
      <c r="E868" s="562"/>
      <c r="F868" s="562"/>
      <c r="G868" s="562"/>
      <c r="H868" s="562"/>
      <c r="I868" s="562"/>
      <c r="J868" s="562"/>
    </row>
    <row r="869" spans="2:10" ht="12.75">
      <c r="B869" s="562"/>
      <c r="C869" s="562"/>
      <c r="D869" s="562"/>
      <c r="E869" s="562"/>
      <c r="F869" s="562"/>
      <c r="G869" s="562"/>
      <c r="H869" s="562"/>
      <c r="I869" s="562"/>
      <c r="J869" s="562"/>
    </row>
    <row r="870" spans="2:10" ht="12.75">
      <c r="B870" s="562"/>
      <c r="C870" s="562"/>
      <c r="D870" s="562"/>
      <c r="E870" s="562"/>
      <c r="F870" s="562"/>
      <c r="G870" s="562"/>
      <c r="H870" s="562"/>
      <c r="I870" s="562"/>
      <c r="J870" s="562"/>
    </row>
    <row r="871" spans="2:10" ht="12.75">
      <c r="B871" s="562"/>
      <c r="C871" s="562"/>
      <c r="D871" s="562"/>
      <c r="E871" s="562"/>
      <c r="F871" s="562"/>
      <c r="G871" s="562"/>
      <c r="H871" s="562"/>
      <c r="I871" s="562"/>
      <c r="J871" s="562"/>
    </row>
    <row r="872" spans="2:10" ht="12.75">
      <c r="B872" s="562"/>
      <c r="C872" s="562"/>
      <c r="D872" s="562"/>
      <c r="E872" s="562"/>
      <c r="F872" s="562"/>
      <c r="G872" s="562"/>
      <c r="H872" s="562"/>
      <c r="I872" s="562"/>
      <c r="J872" s="562"/>
    </row>
    <row r="873" spans="2:10" ht="12.75">
      <c r="B873" s="562"/>
      <c r="C873" s="562"/>
      <c r="D873" s="562"/>
      <c r="E873" s="562"/>
      <c r="F873" s="562"/>
      <c r="G873" s="562"/>
      <c r="H873" s="562"/>
      <c r="I873" s="562"/>
      <c r="J873" s="562"/>
    </row>
    <row r="874" spans="2:10" ht="12.75">
      <c r="B874" s="562"/>
      <c r="C874" s="562"/>
      <c r="D874" s="562"/>
      <c r="E874" s="562"/>
      <c r="F874" s="562"/>
      <c r="G874" s="562"/>
      <c r="H874" s="562"/>
      <c r="I874" s="562"/>
      <c r="J874" s="562"/>
    </row>
    <row r="875" spans="2:10" ht="12.75">
      <c r="B875" s="562"/>
      <c r="C875" s="562"/>
      <c r="D875" s="562"/>
      <c r="E875" s="562"/>
      <c r="F875" s="562"/>
      <c r="G875" s="562"/>
      <c r="H875" s="562"/>
      <c r="I875" s="562"/>
      <c r="J875" s="562"/>
    </row>
    <row r="876" spans="2:10" ht="12.75">
      <c r="B876" s="562"/>
      <c r="C876" s="562"/>
      <c r="D876" s="562"/>
      <c r="E876" s="562"/>
      <c r="F876" s="562"/>
      <c r="G876" s="562"/>
      <c r="H876" s="562"/>
      <c r="I876" s="562"/>
      <c r="J876" s="562"/>
    </row>
    <row r="877" spans="2:10" ht="12.75">
      <c r="B877" s="562"/>
      <c r="C877" s="562"/>
      <c r="D877" s="562"/>
      <c r="E877" s="562"/>
      <c r="F877" s="562"/>
      <c r="G877" s="562"/>
      <c r="H877" s="562"/>
      <c r="I877" s="562"/>
      <c r="J877" s="562"/>
    </row>
    <row r="878" spans="2:10" ht="12.75">
      <c r="B878" s="562"/>
      <c r="C878" s="562"/>
      <c r="D878" s="562"/>
      <c r="E878" s="562"/>
      <c r="F878" s="562"/>
      <c r="G878" s="562"/>
      <c r="H878" s="562"/>
      <c r="I878" s="562"/>
      <c r="J878" s="562"/>
    </row>
    <row r="879" spans="2:10" ht="12.75">
      <c r="B879" s="562"/>
      <c r="C879" s="562"/>
      <c r="D879" s="562"/>
      <c r="E879" s="562"/>
      <c r="F879" s="562"/>
      <c r="G879" s="562"/>
      <c r="H879" s="562"/>
      <c r="I879" s="562"/>
      <c r="J879" s="562"/>
    </row>
    <row r="880" spans="2:10" ht="12.75">
      <c r="B880" s="562"/>
      <c r="C880" s="562"/>
      <c r="D880" s="562"/>
      <c r="E880" s="562"/>
      <c r="F880" s="562"/>
      <c r="G880" s="562"/>
      <c r="H880" s="562"/>
      <c r="I880" s="562"/>
      <c r="J880" s="562"/>
    </row>
    <row r="881" spans="2:10" ht="12.75">
      <c r="B881" s="562"/>
      <c r="C881" s="562"/>
      <c r="D881" s="562"/>
      <c r="E881" s="562"/>
      <c r="F881" s="562"/>
      <c r="G881" s="562"/>
      <c r="H881" s="562"/>
      <c r="I881" s="562"/>
      <c r="J881" s="562"/>
    </row>
    <row r="882" spans="2:10" ht="12.75">
      <c r="B882" s="562"/>
      <c r="C882" s="562"/>
      <c r="D882" s="562"/>
      <c r="E882" s="562"/>
      <c r="F882" s="562"/>
      <c r="G882" s="562"/>
      <c r="H882" s="562"/>
      <c r="I882" s="562"/>
      <c r="J882" s="562"/>
    </row>
    <row r="883" spans="2:10" ht="12.75">
      <c r="B883" s="562"/>
      <c r="C883" s="562"/>
      <c r="D883" s="562"/>
      <c r="E883" s="562"/>
      <c r="F883" s="562"/>
      <c r="G883" s="562"/>
      <c r="H883" s="562"/>
      <c r="I883" s="562"/>
      <c r="J883" s="562"/>
    </row>
    <row r="884" spans="2:10" ht="12.75">
      <c r="B884" s="562"/>
      <c r="C884" s="562"/>
      <c r="D884" s="562"/>
      <c r="E884" s="562"/>
      <c r="F884" s="562"/>
      <c r="G884" s="562"/>
      <c r="H884" s="562"/>
      <c r="I884" s="562"/>
      <c r="J884" s="562"/>
    </row>
    <row r="885" spans="2:10" ht="12.75">
      <c r="B885" s="562"/>
      <c r="C885" s="562"/>
      <c r="D885" s="562"/>
      <c r="E885" s="562"/>
      <c r="F885" s="562"/>
      <c r="G885" s="562"/>
      <c r="H885" s="562"/>
      <c r="I885" s="562"/>
      <c r="J885" s="562"/>
    </row>
    <row r="886" spans="2:10" ht="12.75">
      <c r="B886" s="562"/>
      <c r="C886" s="562"/>
      <c r="D886" s="562"/>
      <c r="E886" s="562"/>
      <c r="F886" s="562"/>
      <c r="G886" s="562"/>
      <c r="H886" s="562"/>
      <c r="I886" s="562"/>
      <c r="J886" s="562"/>
    </row>
    <row r="887" spans="2:10" ht="12.75">
      <c r="B887" s="562"/>
      <c r="C887" s="562"/>
      <c r="D887" s="562"/>
      <c r="E887" s="562"/>
      <c r="F887" s="562"/>
      <c r="G887" s="562"/>
      <c r="H887" s="562"/>
      <c r="I887" s="562"/>
      <c r="J887" s="562"/>
    </row>
    <row r="888" spans="2:10" ht="12.75">
      <c r="B888" s="562"/>
      <c r="C888" s="562"/>
      <c r="D888" s="562"/>
      <c r="E888" s="562"/>
      <c r="F888" s="562"/>
      <c r="G888" s="562"/>
      <c r="H888" s="562"/>
      <c r="I888" s="562"/>
      <c r="J888" s="562"/>
    </row>
    <row r="889" spans="2:10" ht="12.75">
      <c r="B889" s="562"/>
      <c r="C889" s="562"/>
      <c r="D889" s="562"/>
      <c r="E889" s="562"/>
      <c r="F889" s="562"/>
      <c r="G889" s="562"/>
      <c r="H889" s="562"/>
      <c r="I889" s="562"/>
      <c r="J889" s="562"/>
    </row>
    <row r="890" spans="2:10" ht="12.75">
      <c r="B890" s="562"/>
      <c r="C890" s="562"/>
      <c r="D890" s="562"/>
      <c r="E890" s="562"/>
      <c r="F890" s="562"/>
      <c r="G890" s="562"/>
      <c r="H890" s="562"/>
      <c r="I890" s="562"/>
      <c r="J890" s="562"/>
    </row>
    <row r="891" spans="2:10" ht="12.75">
      <c r="B891" s="562"/>
      <c r="C891" s="562"/>
      <c r="D891" s="562"/>
      <c r="E891" s="562"/>
      <c r="F891" s="562"/>
      <c r="G891" s="562"/>
      <c r="H891" s="562"/>
      <c r="I891" s="562"/>
      <c r="J891" s="562"/>
    </row>
    <row r="892" spans="2:10" ht="12.75">
      <c r="B892" s="562"/>
      <c r="C892" s="562"/>
      <c r="D892" s="562"/>
      <c r="E892" s="562"/>
      <c r="F892" s="562"/>
      <c r="G892" s="562"/>
      <c r="H892" s="562"/>
      <c r="I892" s="562"/>
      <c r="J892" s="562"/>
    </row>
    <row r="893" spans="2:10" ht="12.75">
      <c r="B893" s="562"/>
      <c r="C893" s="562"/>
      <c r="D893" s="562"/>
      <c r="E893" s="562"/>
      <c r="F893" s="562"/>
      <c r="G893" s="562"/>
      <c r="H893" s="562"/>
      <c r="I893" s="562"/>
      <c r="J893" s="562"/>
    </row>
    <row r="894" spans="2:10" ht="12.75">
      <c r="B894" s="562"/>
      <c r="C894" s="562"/>
      <c r="D894" s="562"/>
      <c r="E894" s="562"/>
      <c r="F894" s="562"/>
      <c r="G894" s="562"/>
      <c r="H894" s="562"/>
      <c r="I894" s="562"/>
      <c r="J894" s="562"/>
    </row>
    <row r="895" spans="2:10" ht="12.75">
      <c r="B895" s="562"/>
      <c r="C895" s="562"/>
      <c r="D895" s="562"/>
      <c r="E895" s="562"/>
      <c r="F895" s="562"/>
      <c r="G895" s="562"/>
      <c r="H895" s="562"/>
      <c r="I895" s="562"/>
      <c r="J895" s="562"/>
    </row>
    <row r="896" spans="2:10" ht="12.75">
      <c r="B896" s="562"/>
      <c r="C896" s="562"/>
      <c r="D896" s="562"/>
      <c r="E896" s="562"/>
      <c r="F896" s="562"/>
      <c r="G896" s="562"/>
      <c r="H896" s="562"/>
      <c r="I896" s="562"/>
      <c r="J896" s="562"/>
    </row>
    <row r="897" spans="2:10" ht="12.75">
      <c r="B897" s="562"/>
      <c r="C897" s="562"/>
      <c r="D897" s="562"/>
      <c r="E897" s="562"/>
      <c r="F897" s="562"/>
      <c r="G897" s="562"/>
      <c r="H897" s="562"/>
      <c r="I897" s="562"/>
      <c r="J897" s="562"/>
    </row>
    <row r="898" spans="2:10" ht="12.75">
      <c r="B898" s="562"/>
      <c r="C898" s="562"/>
      <c r="D898" s="562"/>
      <c r="E898" s="562"/>
      <c r="F898" s="562"/>
      <c r="G898" s="562"/>
      <c r="H898" s="562"/>
      <c r="I898" s="562"/>
      <c r="J898" s="562"/>
    </row>
    <row r="899" spans="2:10" ht="12.75">
      <c r="B899" s="562"/>
      <c r="C899" s="562"/>
      <c r="D899" s="562"/>
      <c r="E899" s="562"/>
      <c r="F899" s="562"/>
      <c r="G899" s="562"/>
      <c r="H899" s="562"/>
      <c r="I899" s="562"/>
      <c r="J899" s="562"/>
    </row>
    <row r="900" spans="2:10" ht="12.75">
      <c r="B900" s="562"/>
      <c r="C900" s="562"/>
      <c r="D900" s="562"/>
      <c r="E900" s="562"/>
      <c r="F900" s="562"/>
      <c r="G900" s="562"/>
      <c r="H900" s="562"/>
      <c r="I900" s="562"/>
      <c r="J900" s="562"/>
    </row>
    <row r="901" spans="2:10" ht="12.75">
      <c r="B901" s="562"/>
      <c r="C901" s="562"/>
      <c r="D901" s="562"/>
      <c r="E901" s="562"/>
      <c r="F901" s="562"/>
      <c r="G901" s="562"/>
      <c r="H901" s="562"/>
      <c r="I901" s="562"/>
      <c r="J901" s="562"/>
    </row>
    <row r="902" spans="2:10" ht="12.75">
      <c r="B902" s="562"/>
      <c r="C902" s="562"/>
      <c r="D902" s="562"/>
      <c r="E902" s="562"/>
      <c r="F902" s="562"/>
      <c r="G902" s="562"/>
      <c r="H902" s="562"/>
      <c r="I902" s="562"/>
      <c r="J902" s="562"/>
    </row>
    <row r="903" spans="2:10" ht="12.75">
      <c r="B903" s="562"/>
      <c r="C903" s="562"/>
      <c r="D903" s="562"/>
      <c r="E903" s="562"/>
      <c r="F903" s="562"/>
      <c r="G903" s="562"/>
      <c r="H903" s="562"/>
      <c r="I903" s="562"/>
      <c r="J903" s="562"/>
    </row>
    <row r="904" spans="2:10" ht="12.75">
      <c r="B904" s="562"/>
      <c r="C904" s="562"/>
      <c r="D904" s="562"/>
      <c r="E904" s="562"/>
      <c r="F904" s="562"/>
      <c r="G904" s="562"/>
      <c r="H904" s="562"/>
      <c r="I904" s="562"/>
      <c r="J904" s="562"/>
    </row>
    <row r="905" spans="2:10" ht="12.75">
      <c r="B905" s="562"/>
      <c r="C905" s="562"/>
      <c r="D905" s="562"/>
      <c r="E905" s="562"/>
      <c r="F905" s="562"/>
      <c r="G905" s="562"/>
      <c r="H905" s="562"/>
      <c r="I905" s="562"/>
      <c r="J905" s="562"/>
    </row>
    <row r="906" spans="2:10" ht="12.75">
      <c r="B906" s="562"/>
      <c r="C906" s="562"/>
      <c r="D906" s="562"/>
      <c r="E906" s="562"/>
      <c r="F906" s="562"/>
      <c r="G906" s="562"/>
      <c r="H906" s="562"/>
      <c r="I906" s="562"/>
      <c r="J906" s="562"/>
    </row>
    <row r="907" spans="2:10" ht="12.75">
      <c r="B907" s="562"/>
      <c r="C907" s="562"/>
      <c r="D907" s="562"/>
      <c r="E907" s="562"/>
      <c r="F907" s="562"/>
      <c r="G907" s="562"/>
      <c r="H907" s="562"/>
      <c r="I907" s="562"/>
      <c r="J907" s="562"/>
    </row>
    <row r="908" spans="2:10" ht="12.75">
      <c r="B908" s="562"/>
      <c r="C908" s="562"/>
      <c r="D908" s="562"/>
      <c r="E908" s="562"/>
      <c r="F908" s="562"/>
      <c r="G908" s="562"/>
      <c r="H908" s="562"/>
      <c r="I908" s="562"/>
      <c r="J908" s="562"/>
    </row>
    <row r="909" spans="2:10" ht="12.75">
      <c r="B909" s="562"/>
      <c r="C909" s="562"/>
      <c r="D909" s="562"/>
      <c r="E909" s="562"/>
      <c r="F909" s="562"/>
      <c r="G909" s="562"/>
      <c r="H909" s="562"/>
      <c r="I909" s="562"/>
      <c r="J909" s="562"/>
    </row>
    <row r="910" spans="2:10" ht="12.75">
      <c r="B910" s="562"/>
      <c r="C910" s="562"/>
      <c r="D910" s="562"/>
      <c r="E910" s="562"/>
      <c r="F910" s="562"/>
      <c r="G910" s="562"/>
      <c r="H910" s="562"/>
      <c r="I910" s="562"/>
      <c r="J910" s="562"/>
    </row>
    <row r="911" spans="2:10" ht="12.75">
      <c r="B911" s="562"/>
      <c r="C911" s="562"/>
      <c r="D911" s="562"/>
      <c r="E911" s="562"/>
      <c r="F911" s="562"/>
      <c r="G911" s="562"/>
      <c r="H911" s="562"/>
      <c r="I911" s="562"/>
      <c r="J911" s="562"/>
    </row>
    <row r="912" spans="2:10" ht="12.75">
      <c r="B912" s="562"/>
      <c r="C912" s="562"/>
      <c r="D912" s="562"/>
      <c r="E912" s="562"/>
      <c r="F912" s="562"/>
      <c r="G912" s="562"/>
      <c r="H912" s="562"/>
      <c r="I912" s="562"/>
      <c r="J912" s="562"/>
    </row>
    <row r="913" spans="2:10" ht="12.75">
      <c r="B913" s="562"/>
      <c r="C913" s="562"/>
      <c r="D913" s="562"/>
      <c r="E913" s="562"/>
      <c r="F913" s="562"/>
      <c r="G913" s="562"/>
      <c r="H913" s="562"/>
      <c r="I913" s="562"/>
      <c r="J913" s="562"/>
    </row>
    <row r="914" spans="2:10" ht="12.75">
      <c r="B914" s="562"/>
      <c r="C914" s="562"/>
      <c r="D914" s="562"/>
      <c r="E914" s="562"/>
      <c r="F914" s="562"/>
      <c r="G914" s="562"/>
      <c r="H914" s="562"/>
      <c r="I914" s="562"/>
      <c r="J914" s="562"/>
    </row>
    <row r="915" spans="2:10" ht="12.75">
      <c r="B915" s="562"/>
      <c r="C915" s="562"/>
      <c r="D915" s="562"/>
      <c r="E915" s="562"/>
      <c r="F915" s="562"/>
      <c r="G915" s="562"/>
      <c r="H915" s="562"/>
      <c r="I915" s="562"/>
      <c r="J915" s="562"/>
    </row>
    <row r="916" spans="2:10" ht="12.75">
      <c r="B916" s="562"/>
      <c r="C916" s="562"/>
      <c r="D916" s="562"/>
      <c r="E916" s="562"/>
      <c r="F916" s="562"/>
      <c r="G916" s="562"/>
      <c r="H916" s="562"/>
      <c r="I916" s="562"/>
      <c r="J916" s="562"/>
    </row>
    <row r="917" spans="2:10" ht="12.75">
      <c r="B917" s="562"/>
      <c r="C917" s="562"/>
      <c r="D917" s="562"/>
      <c r="E917" s="562"/>
      <c r="F917" s="562"/>
      <c r="G917" s="562"/>
      <c r="H917" s="562"/>
      <c r="I917" s="562"/>
      <c r="J917" s="562"/>
    </row>
    <row r="918" spans="2:10" ht="12.75">
      <c r="B918" s="562"/>
      <c r="C918" s="562"/>
      <c r="D918" s="562"/>
      <c r="E918" s="562"/>
      <c r="F918" s="562"/>
      <c r="G918" s="562"/>
      <c r="H918" s="562"/>
      <c r="I918" s="562"/>
      <c r="J918" s="562"/>
    </row>
    <row r="919" spans="2:10" ht="12.75">
      <c r="B919" s="562"/>
      <c r="C919" s="562"/>
      <c r="D919" s="562"/>
      <c r="E919" s="562"/>
      <c r="F919" s="562"/>
      <c r="G919" s="562"/>
      <c r="H919" s="562"/>
      <c r="I919" s="562"/>
      <c r="J919" s="562"/>
    </row>
    <row r="920" spans="2:10" ht="12.75">
      <c r="B920" s="562"/>
      <c r="C920" s="562"/>
      <c r="D920" s="562"/>
      <c r="E920" s="562"/>
      <c r="F920" s="562"/>
      <c r="G920" s="562"/>
      <c r="H920" s="562"/>
      <c r="I920" s="562"/>
      <c r="J920" s="562"/>
    </row>
    <row r="921" spans="2:10" ht="12.75">
      <c r="B921" s="562"/>
      <c r="C921" s="562"/>
      <c r="D921" s="562"/>
      <c r="E921" s="562"/>
      <c r="F921" s="562"/>
      <c r="G921" s="562"/>
      <c r="H921" s="562"/>
      <c r="I921" s="562"/>
      <c r="J921" s="562"/>
    </row>
    <row r="922" spans="2:10" ht="12.75">
      <c r="B922" s="562"/>
      <c r="C922" s="562"/>
      <c r="D922" s="562"/>
      <c r="E922" s="562"/>
      <c r="F922" s="562"/>
      <c r="G922" s="562"/>
      <c r="H922" s="562"/>
      <c r="I922" s="562"/>
      <c r="J922" s="562"/>
    </row>
    <row r="923" spans="2:10" ht="12.75">
      <c r="B923" s="562"/>
      <c r="C923" s="562"/>
      <c r="D923" s="562"/>
      <c r="E923" s="562"/>
      <c r="F923" s="562"/>
      <c r="G923" s="562"/>
      <c r="H923" s="562"/>
      <c r="I923" s="562"/>
      <c r="J923" s="562"/>
    </row>
    <row r="924" spans="2:10" ht="12.75">
      <c r="B924" s="562"/>
      <c r="C924" s="562"/>
      <c r="D924" s="562"/>
      <c r="E924" s="562"/>
      <c r="F924" s="562"/>
      <c r="G924" s="562"/>
      <c r="H924" s="562"/>
      <c r="I924" s="562"/>
      <c r="J924" s="562"/>
    </row>
    <row r="925" spans="2:10" ht="12.75">
      <c r="B925" s="562"/>
      <c r="C925" s="562"/>
      <c r="D925" s="562"/>
      <c r="E925" s="562"/>
      <c r="F925" s="562"/>
      <c r="G925" s="562"/>
      <c r="H925" s="562"/>
      <c r="I925" s="562"/>
      <c r="J925" s="562"/>
    </row>
    <row r="926" spans="2:10" ht="12.75">
      <c r="B926" s="562"/>
      <c r="C926" s="562"/>
      <c r="D926" s="562"/>
      <c r="E926" s="562"/>
      <c r="F926" s="562"/>
      <c r="G926" s="562"/>
      <c r="H926" s="562"/>
      <c r="I926" s="562"/>
      <c r="J926" s="562"/>
    </row>
    <row r="927" spans="2:10" ht="12.75">
      <c r="B927" s="562"/>
      <c r="C927" s="562"/>
      <c r="D927" s="562"/>
      <c r="E927" s="562"/>
      <c r="F927" s="562"/>
      <c r="G927" s="562"/>
      <c r="H927" s="562"/>
      <c r="I927" s="562"/>
      <c r="J927" s="562"/>
    </row>
    <row r="928" spans="2:10" ht="12.75">
      <c r="B928" s="562"/>
      <c r="C928" s="562"/>
      <c r="D928" s="562"/>
      <c r="E928" s="562"/>
      <c r="F928" s="562"/>
      <c r="G928" s="562"/>
      <c r="H928" s="562"/>
      <c r="I928" s="562"/>
      <c r="J928" s="562"/>
    </row>
    <row r="929" spans="2:10" ht="12.75">
      <c r="B929" s="562"/>
      <c r="C929" s="562"/>
      <c r="D929" s="562"/>
      <c r="E929" s="562"/>
      <c r="F929" s="562"/>
      <c r="G929" s="562"/>
      <c r="H929" s="562"/>
      <c r="I929" s="562"/>
      <c r="J929" s="562"/>
    </row>
    <row r="930" spans="2:10" ht="12.75">
      <c r="B930" s="562"/>
      <c r="C930" s="562"/>
      <c r="D930" s="562"/>
      <c r="E930" s="562"/>
      <c r="F930" s="562"/>
      <c r="G930" s="562"/>
      <c r="H930" s="562"/>
      <c r="I930" s="562"/>
      <c r="J930" s="562"/>
    </row>
    <row r="931" spans="2:10" ht="12.75">
      <c r="B931" s="562"/>
      <c r="C931" s="562"/>
      <c r="D931" s="562"/>
      <c r="E931" s="562"/>
      <c r="F931" s="562"/>
      <c r="G931" s="562"/>
      <c r="H931" s="562"/>
      <c r="I931" s="562"/>
      <c r="J931" s="562"/>
    </row>
    <row r="932" spans="2:10" ht="12.75">
      <c r="B932" s="562"/>
      <c r="C932" s="562"/>
      <c r="D932" s="562"/>
      <c r="E932" s="562"/>
      <c r="F932" s="562"/>
      <c r="G932" s="562"/>
      <c r="H932" s="562"/>
      <c r="I932" s="562"/>
      <c r="J932" s="562"/>
    </row>
    <row r="933" spans="2:10" ht="12.75">
      <c r="B933" s="562"/>
      <c r="C933" s="562"/>
      <c r="D933" s="562"/>
      <c r="E933" s="562"/>
      <c r="F933" s="562"/>
      <c r="G933" s="562"/>
      <c r="H933" s="562"/>
      <c r="I933" s="562"/>
      <c r="J933" s="562"/>
    </row>
    <row r="934" spans="2:10" ht="12.75">
      <c r="B934" s="562"/>
      <c r="C934" s="562"/>
      <c r="D934" s="562"/>
      <c r="E934" s="562"/>
      <c r="F934" s="562"/>
      <c r="G934" s="562"/>
      <c r="H934" s="562"/>
      <c r="I934" s="562"/>
      <c r="J934" s="562"/>
    </row>
    <row r="935" spans="2:10" ht="12.75">
      <c r="B935" s="562"/>
      <c r="C935" s="562"/>
      <c r="D935" s="562"/>
      <c r="E935" s="562"/>
      <c r="F935" s="562"/>
      <c r="G935" s="562"/>
      <c r="H935" s="562"/>
      <c r="I935" s="562"/>
      <c r="J935" s="562"/>
    </row>
    <row r="936" spans="2:10" ht="12.75">
      <c r="B936" s="562"/>
      <c r="C936" s="562"/>
      <c r="D936" s="562"/>
      <c r="E936" s="562"/>
      <c r="F936" s="562"/>
      <c r="G936" s="562"/>
      <c r="H936" s="562"/>
      <c r="I936" s="562"/>
      <c r="J936" s="562"/>
    </row>
    <row r="937" spans="2:10" ht="12.75">
      <c r="B937" s="562"/>
      <c r="C937" s="562"/>
      <c r="D937" s="562"/>
      <c r="E937" s="562"/>
      <c r="F937" s="562"/>
      <c r="G937" s="562"/>
      <c r="H937" s="562"/>
      <c r="I937" s="562"/>
      <c r="J937" s="562"/>
    </row>
    <row r="938" spans="2:10" ht="12.75">
      <c r="B938" s="562"/>
      <c r="C938" s="562"/>
      <c r="D938" s="562"/>
      <c r="E938" s="562"/>
      <c r="F938" s="562"/>
      <c r="G938" s="562"/>
      <c r="H938" s="562"/>
      <c r="I938" s="562"/>
      <c r="J938" s="562"/>
    </row>
    <row r="939" spans="2:10" ht="12.75">
      <c r="B939" s="562"/>
      <c r="C939" s="562"/>
      <c r="D939" s="562"/>
      <c r="E939" s="562"/>
      <c r="F939" s="562"/>
      <c r="G939" s="562"/>
      <c r="H939" s="562"/>
      <c r="I939" s="562"/>
      <c r="J939" s="562"/>
    </row>
    <row r="940" spans="2:10" ht="12.75">
      <c r="B940" s="562"/>
      <c r="C940" s="562"/>
      <c r="D940" s="562"/>
      <c r="E940" s="562"/>
      <c r="F940" s="562"/>
      <c r="G940" s="562"/>
      <c r="H940" s="562"/>
      <c r="I940" s="562"/>
      <c r="J940" s="562"/>
    </row>
    <row r="941" spans="2:10" ht="12.75">
      <c r="B941" s="562"/>
      <c r="C941" s="562"/>
      <c r="D941" s="562"/>
      <c r="E941" s="562"/>
      <c r="F941" s="562"/>
      <c r="G941" s="562"/>
      <c r="H941" s="562"/>
      <c r="I941" s="562"/>
      <c r="J941" s="562"/>
    </row>
    <row r="942" spans="2:10" ht="12.75">
      <c r="B942" s="562"/>
      <c r="C942" s="562"/>
      <c r="D942" s="562"/>
      <c r="E942" s="562"/>
      <c r="F942" s="562"/>
      <c r="G942" s="562"/>
      <c r="H942" s="562"/>
      <c r="I942" s="562"/>
      <c r="J942" s="562"/>
    </row>
    <row r="943" spans="2:10" ht="12.75">
      <c r="B943" s="562"/>
      <c r="C943" s="562"/>
      <c r="D943" s="562"/>
      <c r="E943" s="562"/>
      <c r="F943" s="562"/>
      <c r="G943" s="562"/>
      <c r="H943" s="562"/>
      <c r="I943" s="562"/>
      <c r="J943" s="562"/>
    </row>
    <row r="944" spans="2:10" ht="12.75">
      <c r="B944" s="562"/>
      <c r="C944" s="562"/>
      <c r="D944" s="562"/>
      <c r="E944" s="562"/>
      <c r="F944" s="562"/>
      <c r="G944" s="562"/>
      <c r="H944" s="562"/>
      <c r="I944" s="562"/>
      <c r="J944" s="562"/>
    </row>
    <row r="945" spans="2:10" ht="12.75">
      <c r="B945" s="562"/>
      <c r="C945" s="562"/>
      <c r="D945" s="562"/>
      <c r="E945" s="562"/>
      <c r="F945" s="562"/>
      <c r="G945" s="562"/>
      <c r="H945" s="562"/>
      <c r="I945" s="562"/>
      <c r="J945" s="562"/>
    </row>
    <row r="946" spans="2:10" ht="12.75">
      <c r="B946" s="562"/>
      <c r="C946" s="562"/>
      <c r="D946" s="562"/>
      <c r="E946" s="562"/>
      <c r="F946" s="562"/>
      <c r="G946" s="562"/>
      <c r="H946" s="562"/>
      <c r="I946" s="562"/>
      <c r="J946" s="562"/>
    </row>
    <row r="947" spans="2:10" ht="12.75">
      <c r="B947" s="562"/>
      <c r="C947" s="562"/>
      <c r="D947" s="562"/>
      <c r="E947" s="562"/>
      <c r="F947" s="562"/>
      <c r="G947" s="562"/>
      <c r="H947" s="562"/>
      <c r="I947" s="562"/>
      <c r="J947" s="562"/>
    </row>
    <row r="948" spans="2:10" ht="12.75">
      <c r="B948" s="562"/>
      <c r="C948" s="562"/>
      <c r="D948" s="562"/>
      <c r="E948" s="562"/>
      <c r="F948" s="562"/>
      <c r="G948" s="562"/>
      <c r="H948" s="562"/>
      <c r="I948" s="562"/>
      <c r="J948" s="562"/>
    </row>
    <row r="949" spans="2:10" ht="12.75">
      <c r="B949" s="562"/>
      <c r="C949" s="562"/>
      <c r="D949" s="562"/>
      <c r="E949" s="562"/>
      <c r="F949" s="562"/>
      <c r="G949" s="562"/>
      <c r="H949" s="562"/>
      <c r="I949" s="562"/>
      <c r="J949" s="562"/>
    </row>
    <row r="950" spans="2:10" ht="12.75">
      <c r="B950" s="562"/>
      <c r="C950" s="562"/>
      <c r="D950" s="562"/>
      <c r="E950" s="562"/>
      <c r="F950" s="562"/>
      <c r="G950" s="562"/>
      <c r="H950" s="562"/>
      <c r="I950" s="562"/>
      <c r="J950" s="562"/>
    </row>
    <row r="951" spans="2:10" ht="12.75">
      <c r="B951" s="562"/>
      <c r="C951" s="562"/>
      <c r="D951" s="562"/>
      <c r="E951" s="562"/>
      <c r="F951" s="562"/>
      <c r="G951" s="562"/>
      <c r="H951" s="562"/>
      <c r="I951" s="562"/>
      <c r="J951" s="562"/>
    </row>
    <row r="952" spans="2:10" ht="12.75">
      <c r="B952" s="562"/>
      <c r="C952" s="562"/>
      <c r="D952" s="562"/>
      <c r="E952" s="562"/>
      <c r="F952" s="562"/>
      <c r="G952" s="562"/>
      <c r="H952" s="562"/>
      <c r="I952" s="562"/>
      <c r="J952" s="562"/>
    </row>
    <row r="953" spans="2:10" ht="12.75">
      <c r="B953" s="562"/>
      <c r="C953" s="562"/>
      <c r="D953" s="562"/>
      <c r="E953" s="562"/>
      <c r="F953" s="562"/>
      <c r="G953" s="562"/>
      <c r="H953" s="562"/>
      <c r="I953" s="562"/>
      <c r="J953" s="562"/>
    </row>
    <row r="954" spans="2:10" ht="12.75">
      <c r="B954" s="562"/>
      <c r="C954" s="562"/>
      <c r="D954" s="562"/>
      <c r="E954" s="562"/>
      <c r="F954" s="562"/>
      <c r="G954" s="562"/>
      <c r="H954" s="562"/>
      <c r="I954" s="562"/>
      <c r="J954" s="562"/>
    </row>
    <row r="955" spans="2:10" ht="12.75">
      <c r="B955" s="562"/>
      <c r="C955" s="562"/>
      <c r="D955" s="562"/>
      <c r="E955" s="562"/>
      <c r="F955" s="562"/>
      <c r="G955" s="562"/>
      <c r="H955" s="562"/>
      <c r="I955" s="562"/>
      <c r="J955" s="562"/>
    </row>
    <row r="956" spans="2:10" ht="12.75">
      <c r="B956" s="562"/>
      <c r="C956" s="562"/>
      <c r="D956" s="562"/>
      <c r="E956" s="562"/>
      <c r="F956" s="562"/>
      <c r="G956" s="562"/>
      <c r="H956" s="562"/>
      <c r="I956" s="562"/>
      <c r="J956" s="562"/>
    </row>
    <row r="957" spans="2:10" ht="12.75">
      <c r="B957" s="562"/>
      <c r="C957" s="562"/>
      <c r="D957" s="562"/>
      <c r="E957" s="562"/>
      <c r="F957" s="562"/>
      <c r="G957" s="562"/>
      <c r="H957" s="562"/>
      <c r="I957" s="562"/>
      <c r="J957" s="562"/>
    </row>
    <row r="958" spans="2:10" ht="12.75">
      <c r="B958" s="562"/>
      <c r="C958" s="562"/>
      <c r="D958" s="562"/>
      <c r="E958" s="562"/>
      <c r="F958" s="562"/>
      <c r="G958" s="562"/>
      <c r="H958" s="562"/>
      <c r="I958" s="562"/>
      <c r="J958" s="562"/>
    </row>
    <row r="959" spans="2:10" ht="12.75">
      <c r="B959" s="562"/>
      <c r="C959" s="562"/>
      <c r="D959" s="562"/>
      <c r="E959" s="562"/>
      <c r="F959" s="562"/>
      <c r="G959" s="562"/>
      <c r="H959" s="562"/>
      <c r="I959" s="562"/>
      <c r="J959" s="562"/>
    </row>
    <row r="960" spans="2:10" ht="12.75">
      <c r="B960" s="562"/>
      <c r="C960" s="562"/>
      <c r="D960" s="562"/>
      <c r="E960" s="562"/>
      <c r="F960" s="562"/>
      <c r="G960" s="562"/>
      <c r="H960" s="562"/>
      <c r="I960" s="562"/>
      <c r="J960" s="562"/>
    </row>
    <row r="961" spans="2:10" ht="12.75">
      <c r="B961" s="562"/>
      <c r="C961" s="562"/>
      <c r="D961" s="562"/>
      <c r="E961" s="562"/>
      <c r="F961" s="562"/>
      <c r="G961" s="562"/>
      <c r="H961" s="562"/>
      <c r="I961" s="562"/>
      <c r="J961" s="562"/>
    </row>
    <row r="962" spans="2:10" ht="12.75">
      <c r="B962" s="562"/>
      <c r="C962" s="562"/>
      <c r="D962" s="562"/>
      <c r="E962" s="562"/>
      <c r="F962" s="562"/>
      <c r="G962" s="562"/>
      <c r="H962" s="562"/>
      <c r="I962" s="562"/>
      <c r="J962" s="562"/>
    </row>
    <row r="963" spans="2:10" ht="12.75">
      <c r="B963" s="562"/>
      <c r="C963" s="562"/>
      <c r="D963" s="562"/>
      <c r="E963" s="562"/>
      <c r="F963" s="562"/>
      <c r="G963" s="562"/>
      <c r="H963" s="562"/>
      <c r="I963" s="562"/>
      <c r="J963" s="562"/>
    </row>
    <row r="964" spans="2:10" ht="12.75">
      <c r="B964" s="562"/>
      <c r="C964" s="562"/>
      <c r="D964" s="562"/>
      <c r="E964" s="562"/>
      <c r="F964" s="562"/>
      <c r="G964" s="562"/>
      <c r="H964" s="562"/>
      <c r="I964" s="562"/>
      <c r="J964" s="562"/>
    </row>
    <row r="965" spans="2:10" ht="12.75">
      <c r="B965" s="562"/>
      <c r="C965" s="562"/>
      <c r="D965" s="562"/>
      <c r="E965" s="562"/>
      <c r="F965" s="562"/>
      <c r="G965" s="562"/>
      <c r="H965" s="562"/>
      <c r="I965" s="562"/>
      <c r="J965" s="562"/>
    </row>
    <row r="966" spans="2:10" ht="12.75">
      <c r="B966" s="562"/>
      <c r="C966" s="562"/>
      <c r="D966" s="562"/>
      <c r="E966" s="562"/>
      <c r="F966" s="562"/>
      <c r="G966" s="562"/>
      <c r="H966" s="562"/>
      <c r="I966" s="562"/>
      <c r="J966" s="562"/>
    </row>
    <row r="967" spans="2:10" ht="12.75">
      <c r="B967" s="562"/>
      <c r="C967" s="562"/>
      <c r="D967" s="562"/>
      <c r="E967" s="562"/>
      <c r="F967" s="562"/>
      <c r="G967" s="562"/>
      <c r="H967" s="562"/>
      <c r="I967" s="562"/>
      <c r="J967" s="562"/>
    </row>
    <row r="968" spans="2:10" ht="12.75">
      <c r="B968" s="562"/>
      <c r="C968" s="562"/>
      <c r="D968" s="562"/>
      <c r="E968" s="562"/>
      <c r="F968" s="562"/>
      <c r="G968" s="562"/>
      <c r="H968" s="562"/>
      <c r="I968" s="562"/>
      <c r="J968" s="562"/>
    </row>
    <row r="969" spans="2:10" ht="12.75">
      <c r="B969" s="562"/>
      <c r="C969" s="562"/>
      <c r="D969" s="562"/>
      <c r="E969" s="562"/>
      <c r="F969" s="562"/>
      <c r="G969" s="562"/>
      <c r="H969" s="562"/>
      <c r="I969" s="562"/>
      <c r="J969" s="562"/>
    </row>
    <row r="970" spans="2:10" ht="12.75">
      <c r="B970" s="562"/>
      <c r="C970" s="562"/>
      <c r="D970" s="562"/>
      <c r="E970" s="562"/>
      <c r="F970" s="562"/>
      <c r="G970" s="562"/>
      <c r="H970" s="562"/>
      <c r="I970" s="562"/>
      <c r="J970" s="562"/>
    </row>
    <row r="971" spans="2:10" ht="12.75">
      <c r="B971" s="562"/>
      <c r="C971" s="562"/>
      <c r="D971" s="562"/>
      <c r="E971" s="562"/>
      <c r="F971" s="562"/>
      <c r="G971" s="562"/>
      <c r="H971" s="562"/>
      <c r="I971" s="562"/>
      <c r="J971" s="562"/>
    </row>
    <row r="972" spans="2:10" ht="12.75">
      <c r="B972" s="562"/>
      <c r="C972" s="562"/>
      <c r="D972" s="562"/>
      <c r="E972" s="562"/>
      <c r="F972" s="562"/>
      <c r="G972" s="562"/>
      <c r="H972" s="562"/>
      <c r="I972" s="562"/>
      <c r="J972" s="562"/>
    </row>
    <row r="973" spans="2:10" ht="12.75">
      <c r="B973" s="562"/>
      <c r="C973" s="562"/>
      <c r="D973" s="562"/>
      <c r="E973" s="562"/>
      <c r="F973" s="562"/>
      <c r="G973" s="562"/>
      <c r="H973" s="562"/>
      <c r="I973" s="562"/>
      <c r="J973" s="562"/>
    </row>
    <row r="974" spans="2:10" ht="12.75">
      <c r="B974" s="562"/>
      <c r="C974" s="562"/>
      <c r="D974" s="562"/>
      <c r="E974" s="562"/>
      <c r="F974" s="562"/>
      <c r="G974" s="562"/>
      <c r="H974" s="562"/>
      <c r="I974" s="562"/>
      <c r="J974" s="562"/>
    </row>
    <row r="975" spans="2:10" ht="12.75">
      <c r="B975" s="562"/>
      <c r="C975" s="562"/>
      <c r="D975" s="562"/>
      <c r="E975" s="562"/>
      <c r="F975" s="562"/>
      <c r="G975" s="562"/>
      <c r="H975" s="562"/>
      <c r="I975" s="562"/>
      <c r="J975" s="562"/>
    </row>
    <row r="976" spans="2:10" ht="12.75">
      <c r="B976" s="562"/>
      <c r="C976" s="562"/>
      <c r="D976" s="562"/>
      <c r="E976" s="562"/>
      <c r="F976" s="562"/>
      <c r="G976" s="562"/>
      <c r="H976" s="562"/>
      <c r="I976" s="562"/>
      <c r="J976" s="562"/>
    </row>
    <row r="977" spans="2:10" ht="12.75">
      <c r="B977" s="562"/>
      <c r="C977" s="562"/>
      <c r="D977" s="562"/>
      <c r="E977" s="562"/>
      <c r="F977" s="562"/>
      <c r="G977" s="562"/>
      <c r="H977" s="562"/>
      <c r="I977" s="562"/>
      <c r="J977" s="562"/>
    </row>
    <row r="978" spans="2:10" ht="12.75">
      <c r="B978" s="562"/>
      <c r="C978" s="562"/>
      <c r="D978" s="562"/>
      <c r="E978" s="562"/>
      <c r="F978" s="562"/>
      <c r="G978" s="562"/>
      <c r="H978" s="562"/>
      <c r="I978" s="562"/>
      <c r="J978" s="562"/>
    </row>
    <row r="979" spans="2:10" ht="12.75">
      <c r="B979" s="562"/>
      <c r="C979" s="562"/>
      <c r="D979" s="562"/>
      <c r="E979" s="562"/>
      <c r="F979" s="562"/>
      <c r="G979" s="562"/>
      <c r="H979" s="562"/>
      <c r="I979" s="562"/>
      <c r="J979" s="562"/>
    </row>
    <row r="980" spans="2:10" ht="12.75">
      <c r="B980" s="562"/>
      <c r="C980" s="562"/>
      <c r="D980" s="562"/>
      <c r="E980" s="562"/>
      <c r="F980" s="562"/>
      <c r="G980" s="562"/>
      <c r="H980" s="562"/>
      <c r="I980" s="562"/>
      <c r="J980" s="562"/>
    </row>
    <row r="981" spans="2:10" ht="12.75">
      <c r="B981" s="562"/>
      <c r="C981" s="562"/>
      <c r="D981" s="562"/>
      <c r="E981" s="562"/>
      <c r="F981" s="562"/>
      <c r="G981" s="562"/>
      <c r="H981" s="562"/>
      <c r="I981" s="562"/>
      <c r="J981" s="562"/>
    </row>
    <row r="982" spans="2:10" ht="12.75">
      <c r="B982" s="562"/>
      <c r="C982" s="562"/>
      <c r="D982" s="562"/>
      <c r="E982" s="562"/>
      <c r="F982" s="562"/>
      <c r="G982" s="562"/>
      <c r="H982" s="562"/>
      <c r="I982" s="562"/>
      <c r="J982" s="562"/>
    </row>
    <row r="983" spans="2:10" ht="12.75">
      <c r="B983" s="562"/>
      <c r="C983" s="562"/>
      <c r="D983" s="562"/>
      <c r="E983" s="562"/>
      <c r="F983" s="562"/>
      <c r="G983" s="562"/>
      <c r="H983" s="562"/>
      <c r="I983" s="562"/>
      <c r="J983" s="562"/>
    </row>
    <row r="984" spans="2:10" ht="12.75">
      <c r="B984" s="562"/>
      <c r="C984" s="562"/>
      <c r="D984" s="562"/>
      <c r="E984" s="562"/>
      <c r="F984" s="562"/>
      <c r="G984" s="562"/>
      <c r="H984" s="562"/>
      <c r="I984" s="562"/>
      <c r="J984" s="562"/>
    </row>
    <row r="985" spans="2:10" ht="12.75">
      <c r="B985" s="562"/>
      <c r="C985" s="562"/>
      <c r="D985" s="562"/>
      <c r="E985" s="562"/>
      <c r="F985" s="562"/>
      <c r="G985" s="562"/>
      <c r="H985" s="562"/>
      <c r="I985" s="562"/>
      <c r="J985" s="562"/>
    </row>
    <row r="986" spans="2:10" ht="12.75">
      <c r="B986" s="562"/>
      <c r="C986" s="562"/>
      <c r="D986" s="562"/>
      <c r="E986" s="562"/>
      <c r="F986" s="562"/>
      <c r="G986" s="562"/>
      <c r="H986" s="562"/>
      <c r="I986" s="562"/>
      <c r="J986" s="562"/>
    </row>
    <row r="987" spans="2:10" ht="12.75">
      <c r="B987" s="562"/>
      <c r="C987" s="562"/>
      <c r="D987" s="562"/>
      <c r="E987" s="562"/>
      <c r="F987" s="562"/>
      <c r="G987" s="562"/>
      <c r="H987" s="562"/>
      <c r="I987" s="562"/>
      <c r="J987" s="562"/>
    </row>
    <row r="988" spans="2:10" ht="12.75">
      <c r="B988" s="562"/>
      <c r="C988" s="562"/>
      <c r="D988" s="562"/>
      <c r="E988" s="562"/>
      <c r="F988" s="562"/>
      <c r="G988" s="562"/>
      <c r="H988" s="562"/>
      <c r="I988" s="562"/>
      <c r="J988" s="562"/>
    </row>
    <row r="989" spans="2:10" ht="12.75">
      <c r="B989" s="562"/>
      <c r="C989" s="562"/>
      <c r="D989" s="562"/>
      <c r="E989" s="562"/>
      <c r="F989" s="562"/>
      <c r="G989" s="562"/>
      <c r="H989" s="562"/>
      <c r="I989" s="562"/>
      <c r="J989" s="562"/>
    </row>
    <row r="990" spans="2:10" ht="12.75">
      <c r="B990" s="562"/>
      <c r="C990" s="562"/>
      <c r="D990" s="562"/>
      <c r="E990" s="562"/>
      <c r="F990" s="562"/>
      <c r="G990" s="562"/>
      <c r="H990" s="562"/>
      <c r="I990" s="562"/>
      <c r="J990" s="562"/>
    </row>
    <row r="991" spans="2:10" ht="12.75">
      <c r="B991" s="562"/>
      <c r="C991" s="562"/>
      <c r="D991" s="562"/>
      <c r="E991" s="562"/>
      <c r="F991" s="562"/>
      <c r="G991" s="562"/>
      <c r="H991" s="562"/>
      <c r="I991" s="562"/>
      <c r="J991" s="562"/>
    </row>
    <row r="992" spans="2:10" ht="12.75">
      <c r="B992" s="562"/>
      <c r="C992" s="562"/>
      <c r="D992" s="562"/>
      <c r="E992" s="562"/>
      <c r="F992" s="562"/>
      <c r="G992" s="562"/>
      <c r="H992" s="562"/>
      <c r="I992" s="562"/>
      <c r="J992" s="562"/>
    </row>
    <row r="993" spans="2:10" ht="12.75">
      <c r="B993" s="562"/>
      <c r="C993" s="562"/>
      <c r="D993" s="562"/>
      <c r="E993" s="562"/>
      <c r="F993" s="562"/>
      <c r="G993" s="562"/>
      <c r="H993" s="562"/>
      <c r="I993" s="562"/>
      <c r="J993" s="562"/>
    </row>
    <row r="994" spans="2:10" ht="12.75">
      <c r="B994" s="562"/>
      <c r="C994" s="562"/>
      <c r="D994" s="562"/>
      <c r="E994" s="562"/>
      <c r="F994" s="562"/>
      <c r="G994" s="562"/>
      <c r="H994" s="562"/>
      <c r="I994" s="562"/>
      <c r="J994" s="562"/>
    </row>
    <row r="995" spans="2:10" ht="12.75">
      <c r="B995" s="562"/>
      <c r="C995" s="562"/>
      <c r="D995" s="562"/>
      <c r="E995" s="562"/>
      <c r="F995" s="562"/>
      <c r="G995" s="562"/>
      <c r="H995" s="562"/>
      <c r="I995" s="562"/>
      <c r="J995" s="562"/>
    </row>
    <row r="996" spans="2:10" ht="12.75">
      <c r="B996" s="562"/>
      <c r="C996" s="562"/>
      <c r="D996" s="562"/>
      <c r="E996" s="562"/>
      <c r="F996" s="562"/>
      <c r="G996" s="562"/>
      <c r="H996" s="562"/>
      <c r="I996" s="562"/>
      <c r="J996" s="562"/>
    </row>
    <row r="997" spans="2:10" ht="12.75">
      <c r="B997" s="562"/>
      <c r="C997" s="562"/>
      <c r="D997" s="562"/>
      <c r="E997" s="562"/>
      <c r="F997" s="562"/>
      <c r="G997" s="562"/>
      <c r="H997" s="562"/>
      <c r="I997" s="562"/>
      <c r="J997" s="562"/>
    </row>
    <row r="998" spans="2:10" ht="12.75">
      <c r="B998" s="562"/>
      <c r="C998" s="562"/>
      <c r="D998" s="562"/>
      <c r="E998" s="562"/>
      <c r="F998" s="562"/>
      <c r="G998" s="562"/>
      <c r="H998" s="562"/>
      <c r="I998" s="562"/>
      <c r="J998" s="562"/>
    </row>
    <row r="999" spans="2:10" ht="12.75">
      <c r="B999" s="562"/>
      <c r="C999" s="562"/>
      <c r="D999" s="562"/>
      <c r="E999" s="562"/>
      <c r="F999" s="562"/>
      <c r="G999" s="562"/>
      <c r="H999" s="562"/>
      <c r="I999" s="562"/>
      <c r="J999" s="562"/>
    </row>
    <row r="1000" spans="2:10" ht="12.75">
      <c r="B1000" s="562"/>
      <c r="C1000" s="562"/>
      <c r="D1000" s="562"/>
      <c r="E1000" s="562"/>
      <c r="F1000" s="562"/>
      <c r="G1000" s="562"/>
      <c r="H1000" s="562"/>
      <c r="I1000" s="562"/>
      <c r="J1000" s="562"/>
    </row>
    <row r="1001" spans="2:10" ht="12.75">
      <c r="B1001" s="562"/>
      <c r="C1001" s="562"/>
      <c r="D1001" s="562"/>
      <c r="E1001" s="562"/>
      <c r="F1001" s="562"/>
      <c r="G1001" s="562"/>
      <c r="H1001" s="562"/>
      <c r="I1001" s="562"/>
      <c r="J1001" s="562"/>
    </row>
    <row r="1002" spans="2:10" ht="12.75">
      <c r="B1002" s="562"/>
      <c r="C1002" s="562"/>
      <c r="D1002" s="562"/>
      <c r="E1002" s="562"/>
      <c r="F1002" s="562"/>
      <c r="G1002" s="562"/>
      <c r="H1002" s="562"/>
      <c r="I1002" s="562"/>
      <c r="J1002" s="562"/>
    </row>
    <row r="1003" spans="2:10" ht="12.75">
      <c r="B1003" s="562"/>
      <c r="C1003" s="562"/>
      <c r="D1003" s="562"/>
      <c r="E1003" s="562"/>
      <c r="F1003" s="562"/>
      <c r="G1003" s="562"/>
      <c r="H1003" s="562"/>
      <c r="I1003" s="562"/>
      <c r="J1003" s="562"/>
    </row>
    <row r="1004" spans="2:10" ht="12.75">
      <c r="B1004" s="562"/>
      <c r="C1004" s="562"/>
      <c r="D1004" s="562"/>
      <c r="E1004" s="562"/>
      <c r="F1004" s="562"/>
      <c r="G1004" s="562"/>
      <c r="H1004" s="562"/>
      <c r="I1004" s="562"/>
      <c r="J1004" s="562"/>
    </row>
    <row r="1005" spans="2:10" ht="12.75">
      <c r="B1005" s="562"/>
      <c r="C1005" s="562"/>
      <c r="D1005" s="562"/>
      <c r="E1005" s="562"/>
      <c r="F1005" s="562"/>
      <c r="G1005" s="562"/>
      <c r="H1005" s="562"/>
      <c r="I1005" s="562"/>
      <c r="J1005" s="562"/>
    </row>
    <row r="1006" spans="2:10" ht="12.75">
      <c r="B1006" s="562"/>
      <c r="C1006" s="562"/>
      <c r="D1006" s="562"/>
      <c r="E1006" s="562"/>
      <c r="F1006" s="562"/>
      <c r="G1006" s="562"/>
      <c r="H1006" s="562"/>
      <c r="I1006" s="562"/>
      <c r="J1006" s="562"/>
    </row>
    <row r="1007" spans="2:10" ht="12.75">
      <c r="B1007" s="562"/>
      <c r="C1007" s="562"/>
      <c r="D1007" s="562"/>
      <c r="E1007" s="562"/>
      <c r="F1007" s="562"/>
      <c r="G1007" s="562"/>
      <c r="H1007" s="562"/>
      <c r="I1007" s="562"/>
      <c r="J1007" s="562"/>
    </row>
    <row r="1008" spans="2:10" ht="12.75">
      <c r="B1008" s="562"/>
      <c r="C1008" s="562"/>
      <c r="D1008" s="562"/>
      <c r="E1008" s="562"/>
      <c r="F1008" s="562"/>
      <c r="G1008" s="562"/>
      <c r="H1008" s="562"/>
      <c r="I1008" s="562"/>
      <c r="J1008" s="562"/>
    </row>
    <row r="1009" spans="2:10" ht="12.75">
      <c r="B1009" s="562"/>
      <c r="C1009" s="562"/>
      <c r="D1009" s="562"/>
      <c r="E1009" s="562"/>
      <c r="F1009" s="562"/>
      <c r="G1009" s="562"/>
      <c r="H1009" s="562"/>
      <c r="I1009" s="562"/>
      <c r="J1009" s="562"/>
    </row>
    <row r="1010" spans="2:10" ht="12.75">
      <c r="B1010" s="562"/>
      <c r="C1010" s="562"/>
      <c r="D1010" s="562"/>
      <c r="E1010" s="562"/>
      <c r="F1010" s="562"/>
      <c r="G1010" s="562"/>
      <c r="H1010" s="562"/>
      <c r="I1010" s="562"/>
      <c r="J1010" s="562"/>
    </row>
    <row r="1011" spans="2:10" ht="12.75">
      <c r="B1011" s="562"/>
      <c r="C1011" s="562"/>
      <c r="D1011" s="562"/>
      <c r="E1011" s="562"/>
      <c r="F1011" s="562"/>
      <c r="G1011" s="562"/>
      <c r="H1011" s="562"/>
      <c r="I1011" s="562"/>
      <c r="J1011" s="562"/>
    </row>
    <row r="1012" spans="2:10" ht="12.75">
      <c r="B1012" s="562"/>
      <c r="C1012" s="562"/>
      <c r="D1012" s="562"/>
      <c r="E1012" s="562"/>
      <c r="F1012" s="562"/>
      <c r="G1012" s="562"/>
      <c r="H1012" s="562"/>
      <c r="I1012" s="562"/>
      <c r="J1012" s="562"/>
    </row>
    <row r="1013" spans="2:10" ht="12.75">
      <c r="B1013" s="562"/>
      <c r="C1013" s="562"/>
      <c r="D1013" s="562"/>
      <c r="E1013" s="562"/>
      <c r="F1013" s="562"/>
      <c r="G1013" s="562"/>
      <c r="H1013" s="562"/>
      <c r="I1013" s="562"/>
      <c r="J1013" s="562"/>
    </row>
    <row r="1014" spans="2:10" ht="12.75">
      <c r="B1014" s="562"/>
      <c r="C1014" s="562"/>
      <c r="D1014" s="562"/>
      <c r="E1014" s="562"/>
      <c r="F1014" s="562"/>
      <c r="G1014" s="562"/>
      <c r="H1014" s="562"/>
      <c r="I1014" s="562"/>
      <c r="J1014" s="562"/>
    </row>
    <row r="1015" spans="2:10" ht="12.75">
      <c r="B1015" s="562"/>
      <c r="C1015" s="562"/>
      <c r="D1015" s="562"/>
      <c r="E1015" s="562"/>
      <c r="F1015" s="562"/>
      <c r="G1015" s="562"/>
      <c r="H1015" s="562"/>
      <c r="I1015" s="562"/>
      <c r="J1015" s="562"/>
    </row>
    <row r="1016" spans="2:10" ht="12.75">
      <c r="B1016" s="562"/>
      <c r="C1016" s="562"/>
      <c r="D1016" s="562"/>
      <c r="E1016" s="562"/>
      <c r="F1016" s="562"/>
      <c r="G1016" s="562"/>
      <c r="H1016" s="562"/>
      <c r="I1016" s="562"/>
      <c r="J1016" s="562"/>
    </row>
    <row r="1017" spans="2:10" ht="12.75">
      <c r="B1017" s="562"/>
      <c r="C1017" s="562"/>
      <c r="D1017" s="562"/>
      <c r="E1017" s="562"/>
      <c r="F1017" s="562"/>
      <c r="G1017" s="562"/>
      <c r="H1017" s="562"/>
      <c r="I1017" s="562"/>
      <c r="J1017" s="562"/>
    </row>
    <row r="1018" spans="2:10" ht="12.75">
      <c r="B1018" s="562"/>
      <c r="C1018" s="562"/>
      <c r="D1018" s="562"/>
      <c r="E1018" s="562"/>
      <c r="F1018" s="562"/>
      <c r="G1018" s="562"/>
      <c r="H1018" s="562"/>
      <c r="I1018" s="562"/>
      <c r="J1018" s="562"/>
    </row>
    <row r="1019" spans="2:10" ht="12.75">
      <c r="B1019" s="562"/>
      <c r="C1019" s="562"/>
      <c r="D1019" s="562"/>
      <c r="E1019" s="562"/>
      <c r="F1019" s="562"/>
      <c r="G1019" s="562"/>
      <c r="H1019" s="562"/>
      <c r="I1019" s="562"/>
      <c r="J1019" s="562"/>
    </row>
    <row r="1020" spans="2:10" ht="12.75">
      <c r="B1020" s="562"/>
      <c r="C1020" s="562"/>
      <c r="D1020" s="562"/>
      <c r="E1020" s="562"/>
      <c r="F1020" s="562"/>
      <c r="G1020" s="562"/>
      <c r="H1020" s="562"/>
      <c r="I1020" s="562"/>
      <c r="J1020" s="562"/>
    </row>
    <row r="1021" spans="2:10" ht="12.75">
      <c r="B1021" s="562"/>
      <c r="C1021" s="562"/>
      <c r="D1021" s="562"/>
      <c r="E1021" s="562"/>
      <c r="F1021" s="562"/>
      <c r="G1021" s="562"/>
      <c r="H1021" s="562"/>
      <c r="I1021" s="562"/>
      <c r="J1021" s="562"/>
    </row>
    <row r="1022" spans="2:10" ht="12.75">
      <c r="B1022" s="562"/>
      <c r="C1022" s="562"/>
      <c r="D1022" s="562"/>
      <c r="E1022" s="562"/>
      <c r="F1022" s="562"/>
      <c r="G1022" s="562"/>
      <c r="H1022" s="562"/>
      <c r="I1022" s="562"/>
      <c r="J1022" s="562"/>
    </row>
    <row r="1023" spans="2:10" ht="12.75">
      <c r="B1023" s="562"/>
      <c r="C1023" s="562"/>
      <c r="D1023" s="562"/>
      <c r="E1023" s="562"/>
      <c r="F1023" s="562"/>
      <c r="G1023" s="562"/>
      <c r="H1023" s="562"/>
      <c r="I1023" s="562"/>
      <c r="J1023" s="562"/>
    </row>
    <row r="1024" spans="2:10" ht="12.75">
      <c r="B1024" s="562"/>
      <c r="C1024" s="562"/>
      <c r="D1024" s="562"/>
      <c r="E1024" s="562"/>
      <c r="F1024" s="562"/>
      <c r="G1024" s="562"/>
      <c r="H1024" s="562"/>
      <c r="I1024" s="562"/>
      <c r="J1024" s="562"/>
    </row>
    <row r="1025" spans="2:10" ht="12.75">
      <c r="B1025" s="562"/>
      <c r="C1025" s="562"/>
      <c r="D1025" s="562"/>
      <c r="E1025" s="562"/>
      <c r="F1025" s="562"/>
      <c r="G1025" s="562"/>
      <c r="H1025" s="562"/>
      <c r="I1025" s="562"/>
      <c r="J1025" s="562"/>
    </row>
    <row r="1026" spans="2:10" ht="12.75">
      <c r="B1026" s="562"/>
      <c r="C1026" s="562"/>
      <c r="D1026" s="562"/>
      <c r="E1026" s="562"/>
      <c r="F1026" s="562"/>
      <c r="G1026" s="562"/>
      <c r="H1026" s="562"/>
      <c r="I1026" s="562"/>
      <c r="J1026" s="562"/>
    </row>
    <row r="1027" spans="2:10" ht="12.75">
      <c r="B1027" s="562"/>
      <c r="C1027" s="562"/>
      <c r="D1027" s="562"/>
      <c r="E1027" s="562"/>
      <c r="F1027" s="562"/>
      <c r="G1027" s="562"/>
      <c r="H1027" s="562"/>
      <c r="I1027" s="562"/>
      <c r="J1027" s="562"/>
    </row>
    <row r="1028" spans="2:10" ht="12.75">
      <c r="B1028" s="562"/>
      <c r="C1028" s="562"/>
      <c r="D1028" s="562"/>
      <c r="E1028" s="562"/>
      <c r="F1028" s="562"/>
      <c r="G1028" s="562"/>
      <c r="H1028" s="562"/>
      <c r="I1028" s="562"/>
      <c r="J1028" s="562"/>
    </row>
    <row r="1029" spans="2:10" ht="12.75">
      <c r="B1029" s="562"/>
      <c r="C1029" s="562"/>
      <c r="D1029" s="562"/>
      <c r="E1029" s="562"/>
      <c r="F1029" s="562"/>
      <c r="G1029" s="562"/>
      <c r="H1029" s="562"/>
      <c r="I1029" s="562"/>
      <c r="J1029" s="562"/>
    </row>
    <row r="1030" spans="2:10" ht="12.75">
      <c r="B1030" s="562"/>
      <c r="C1030" s="562"/>
      <c r="D1030" s="562"/>
      <c r="E1030" s="562"/>
      <c r="F1030" s="562"/>
      <c r="G1030" s="562"/>
      <c r="H1030" s="562"/>
      <c r="I1030" s="562"/>
      <c r="J1030" s="562"/>
    </row>
    <row r="1031" spans="2:10" ht="12.75">
      <c r="B1031" s="562"/>
      <c r="C1031" s="562"/>
      <c r="D1031" s="562"/>
      <c r="E1031" s="562"/>
      <c r="F1031" s="562"/>
      <c r="G1031" s="562"/>
      <c r="H1031" s="562"/>
      <c r="I1031" s="562"/>
      <c r="J1031" s="562"/>
    </row>
    <row r="1032" spans="2:10" ht="12.75">
      <c r="B1032" s="562"/>
      <c r="C1032" s="562"/>
      <c r="D1032" s="562"/>
      <c r="E1032" s="562"/>
      <c r="F1032" s="562"/>
      <c r="G1032" s="562"/>
      <c r="H1032" s="562"/>
      <c r="I1032" s="562"/>
      <c r="J1032" s="562"/>
    </row>
    <row r="1033" spans="2:10" ht="12.75">
      <c r="B1033" s="562"/>
      <c r="C1033" s="562"/>
      <c r="D1033" s="562"/>
      <c r="E1033" s="562"/>
      <c r="F1033" s="562"/>
      <c r="G1033" s="562"/>
      <c r="H1033" s="562"/>
      <c r="I1033" s="562"/>
      <c r="J1033" s="562"/>
    </row>
    <row r="1034" spans="2:10" ht="12.75">
      <c r="B1034" s="562"/>
      <c r="C1034" s="562"/>
      <c r="D1034" s="562"/>
      <c r="E1034" s="562"/>
      <c r="F1034" s="562"/>
      <c r="G1034" s="562"/>
      <c r="H1034" s="562"/>
      <c r="I1034" s="562"/>
      <c r="J1034" s="562"/>
    </row>
    <row r="1035" spans="2:10" ht="12.75">
      <c r="B1035" s="562"/>
      <c r="C1035" s="562"/>
      <c r="D1035" s="562"/>
      <c r="E1035" s="562"/>
      <c r="F1035" s="562"/>
      <c r="G1035" s="562"/>
      <c r="H1035" s="562"/>
      <c r="I1035" s="562"/>
      <c r="J1035" s="562"/>
    </row>
    <row r="1036" spans="2:10" ht="12.75">
      <c r="B1036" s="562"/>
      <c r="C1036" s="562"/>
      <c r="D1036" s="562"/>
      <c r="E1036" s="562"/>
      <c r="F1036" s="562"/>
      <c r="G1036" s="562"/>
      <c r="H1036" s="562"/>
      <c r="I1036" s="562"/>
      <c r="J1036" s="562"/>
    </row>
    <row r="1037" spans="2:10" ht="12.75">
      <c r="B1037" s="562"/>
      <c r="C1037" s="562"/>
      <c r="D1037" s="562"/>
      <c r="E1037" s="562"/>
      <c r="F1037" s="562"/>
      <c r="G1037" s="562"/>
      <c r="H1037" s="562"/>
      <c r="I1037" s="562"/>
      <c r="J1037" s="562"/>
    </row>
    <row r="1038" spans="2:10" ht="12.75">
      <c r="B1038" s="562"/>
      <c r="C1038" s="562"/>
      <c r="D1038" s="562"/>
      <c r="E1038" s="562"/>
      <c r="F1038" s="562"/>
      <c r="G1038" s="562"/>
      <c r="H1038" s="562"/>
      <c r="I1038" s="562"/>
      <c r="J1038" s="562"/>
    </row>
    <row r="1039" spans="2:10" ht="12.75">
      <c r="B1039" s="562"/>
      <c r="C1039" s="562"/>
      <c r="D1039" s="562"/>
      <c r="E1039" s="562"/>
      <c r="F1039" s="562"/>
      <c r="G1039" s="562"/>
      <c r="H1039" s="562"/>
      <c r="I1039" s="562"/>
      <c r="J1039" s="562"/>
    </row>
    <row r="1040" spans="2:10" ht="12.75">
      <c r="B1040" s="562"/>
      <c r="C1040" s="562"/>
      <c r="D1040" s="562"/>
      <c r="E1040" s="562"/>
      <c r="F1040" s="562"/>
      <c r="G1040" s="562"/>
      <c r="H1040" s="562"/>
      <c r="I1040" s="562"/>
      <c r="J1040" s="562"/>
    </row>
    <row r="1041" spans="2:10" ht="12.75">
      <c r="B1041" s="562"/>
      <c r="C1041" s="562"/>
      <c r="D1041" s="562"/>
      <c r="E1041" s="562"/>
      <c r="F1041" s="562"/>
      <c r="G1041" s="562"/>
      <c r="H1041" s="562"/>
      <c r="I1041" s="562"/>
      <c r="J1041" s="562"/>
    </row>
    <row r="1042" spans="2:10" ht="12.75">
      <c r="B1042" s="562"/>
      <c r="C1042" s="562"/>
      <c r="D1042" s="562"/>
      <c r="E1042" s="562"/>
      <c r="F1042" s="562"/>
      <c r="G1042" s="562"/>
      <c r="H1042" s="562"/>
      <c r="I1042" s="562"/>
      <c r="J1042" s="562"/>
    </row>
    <row r="1043" spans="2:10" ht="12.75">
      <c r="B1043" s="562"/>
      <c r="C1043" s="562"/>
      <c r="D1043" s="562"/>
      <c r="E1043" s="562"/>
      <c r="F1043" s="562"/>
      <c r="G1043" s="562"/>
      <c r="H1043" s="562"/>
      <c r="I1043" s="562"/>
      <c r="J1043" s="562"/>
    </row>
    <row r="1044" spans="2:10" ht="12.75">
      <c r="B1044" s="562"/>
      <c r="C1044" s="562"/>
      <c r="D1044" s="562"/>
      <c r="E1044" s="562"/>
      <c r="F1044" s="562"/>
      <c r="G1044" s="562"/>
      <c r="H1044" s="562"/>
      <c r="I1044" s="562"/>
      <c r="J1044" s="562"/>
    </row>
    <row r="1045" spans="2:10" ht="12.75">
      <c r="B1045" s="562"/>
      <c r="C1045" s="562"/>
      <c r="D1045" s="562"/>
      <c r="E1045" s="562"/>
      <c r="F1045" s="562"/>
      <c r="G1045" s="562"/>
      <c r="H1045" s="562"/>
      <c r="I1045" s="562"/>
      <c r="J1045" s="562"/>
    </row>
    <row r="1046" spans="2:10" ht="12.75">
      <c r="B1046" s="562"/>
      <c r="C1046" s="562"/>
      <c r="D1046" s="562"/>
      <c r="E1046" s="562"/>
      <c r="F1046" s="562"/>
      <c r="G1046" s="562"/>
      <c r="H1046" s="562"/>
      <c r="I1046" s="562"/>
      <c r="J1046" s="562"/>
    </row>
    <row r="1047" spans="2:10" ht="12.75">
      <c r="B1047" s="562"/>
      <c r="C1047" s="562"/>
      <c r="D1047" s="562"/>
      <c r="E1047" s="562"/>
      <c r="F1047" s="562"/>
      <c r="G1047" s="562"/>
      <c r="H1047" s="562"/>
      <c r="I1047" s="562"/>
      <c r="J1047" s="562"/>
    </row>
    <row r="1048" spans="2:10" ht="12.75">
      <c r="B1048" s="562"/>
      <c r="C1048" s="562"/>
      <c r="D1048" s="562"/>
      <c r="E1048" s="562"/>
      <c r="F1048" s="562"/>
      <c r="G1048" s="562"/>
      <c r="H1048" s="562"/>
      <c r="I1048" s="562"/>
      <c r="J1048" s="562"/>
    </row>
    <row r="1049" spans="2:10" ht="12.75">
      <c r="B1049" s="562"/>
      <c r="C1049" s="562"/>
      <c r="D1049" s="562"/>
      <c r="E1049" s="562"/>
      <c r="F1049" s="562"/>
      <c r="G1049" s="562"/>
      <c r="H1049" s="562"/>
      <c r="I1049" s="562"/>
      <c r="J1049" s="562"/>
    </row>
    <row r="1050" spans="2:10" ht="12.75">
      <c r="B1050" s="562"/>
      <c r="C1050" s="562"/>
      <c r="D1050" s="562"/>
      <c r="E1050" s="562"/>
      <c r="F1050" s="562"/>
      <c r="G1050" s="562"/>
      <c r="H1050" s="562"/>
      <c r="I1050" s="562"/>
      <c r="J1050" s="562"/>
    </row>
    <row r="1051" spans="2:10" ht="12.75">
      <c r="B1051" s="562"/>
      <c r="C1051" s="562"/>
      <c r="D1051" s="562"/>
      <c r="E1051" s="562"/>
      <c r="F1051" s="562"/>
      <c r="G1051" s="562"/>
      <c r="H1051" s="562"/>
      <c r="I1051" s="562"/>
      <c r="J1051" s="562"/>
    </row>
    <row r="1052" spans="2:10" ht="12.75">
      <c r="B1052" s="562"/>
      <c r="C1052" s="562"/>
      <c r="D1052" s="562"/>
      <c r="E1052" s="562"/>
      <c r="F1052" s="562"/>
      <c r="G1052" s="562"/>
      <c r="H1052" s="562"/>
      <c r="I1052" s="562"/>
      <c r="J1052" s="562"/>
    </row>
    <row r="1053" spans="2:10" ht="12.75">
      <c r="B1053" s="562"/>
      <c r="C1053" s="562"/>
      <c r="D1053" s="562"/>
      <c r="E1053" s="562"/>
      <c r="F1053" s="562"/>
      <c r="G1053" s="562"/>
      <c r="H1053" s="562"/>
      <c r="I1053" s="562"/>
      <c r="J1053" s="562"/>
    </row>
    <row r="1054" spans="2:10" ht="12.75">
      <c r="B1054" s="562"/>
      <c r="C1054" s="562"/>
      <c r="D1054" s="562"/>
      <c r="E1054" s="562"/>
      <c r="F1054" s="562"/>
      <c r="G1054" s="562"/>
      <c r="H1054" s="562"/>
      <c r="I1054" s="562"/>
      <c r="J1054" s="562"/>
    </row>
    <row r="1055" spans="2:10" ht="12.75">
      <c r="B1055" s="562"/>
      <c r="C1055" s="562"/>
      <c r="D1055" s="562"/>
      <c r="E1055" s="562"/>
      <c r="F1055" s="562"/>
      <c r="G1055" s="562"/>
      <c r="H1055" s="562"/>
      <c r="I1055" s="562"/>
      <c r="J1055" s="562"/>
    </row>
    <row r="1056" spans="2:10" ht="12.75">
      <c r="B1056" s="562"/>
      <c r="C1056" s="562"/>
      <c r="D1056" s="562"/>
      <c r="E1056" s="562"/>
      <c r="F1056" s="562"/>
      <c r="G1056" s="562"/>
      <c r="H1056" s="562"/>
      <c r="I1056" s="562"/>
      <c r="J1056" s="562"/>
    </row>
    <row r="1057" spans="2:10" ht="12.75">
      <c r="B1057" s="562"/>
      <c r="C1057" s="562"/>
      <c r="D1057" s="562"/>
      <c r="E1057" s="562"/>
      <c r="F1057" s="562"/>
      <c r="G1057" s="562"/>
      <c r="H1057" s="562"/>
      <c r="I1057" s="562"/>
      <c r="J1057" s="562"/>
    </row>
    <row r="1058" spans="2:10" ht="12.75">
      <c r="B1058" s="562"/>
      <c r="C1058" s="562"/>
      <c r="D1058" s="562"/>
      <c r="E1058" s="562"/>
      <c r="F1058" s="562"/>
      <c r="G1058" s="562"/>
      <c r="H1058" s="562"/>
      <c r="I1058" s="562"/>
      <c r="J1058" s="562"/>
    </row>
    <row r="1059" spans="2:10" ht="12.75">
      <c r="B1059" s="562"/>
      <c r="C1059" s="562"/>
      <c r="D1059" s="562"/>
      <c r="E1059" s="562"/>
      <c r="F1059" s="562"/>
      <c r="G1059" s="562"/>
      <c r="H1059" s="562"/>
      <c r="I1059" s="562"/>
      <c r="J1059" s="562"/>
    </row>
    <row r="1060" spans="2:10" ht="12.75">
      <c r="B1060" s="562"/>
      <c r="C1060" s="562"/>
      <c r="D1060" s="562"/>
      <c r="E1060" s="562"/>
      <c r="F1060" s="562"/>
      <c r="G1060" s="562"/>
      <c r="H1060" s="562"/>
      <c r="I1060" s="562"/>
      <c r="J1060" s="562"/>
    </row>
    <row r="1061" spans="2:10" ht="12.75">
      <c r="B1061" s="562"/>
      <c r="C1061" s="562"/>
      <c r="D1061" s="562"/>
      <c r="E1061" s="562"/>
      <c r="F1061" s="562"/>
      <c r="G1061" s="562"/>
      <c r="H1061" s="562"/>
      <c r="I1061" s="562"/>
      <c r="J1061" s="562"/>
    </row>
    <row r="1062" spans="2:10" ht="12.75">
      <c r="B1062" s="562"/>
      <c r="C1062" s="562"/>
      <c r="D1062" s="562"/>
      <c r="E1062" s="562"/>
      <c r="F1062" s="562"/>
      <c r="G1062" s="562"/>
      <c r="H1062" s="562"/>
      <c r="I1062" s="562"/>
      <c r="J1062" s="562"/>
    </row>
    <row r="1063" spans="2:10" ht="12.75">
      <c r="B1063" s="562"/>
      <c r="C1063" s="562"/>
      <c r="D1063" s="562"/>
      <c r="E1063" s="562"/>
      <c r="F1063" s="562"/>
      <c r="G1063" s="562"/>
      <c r="H1063" s="562"/>
      <c r="I1063" s="562"/>
      <c r="J1063" s="562"/>
    </row>
    <row r="1064" spans="2:10" ht="12.75">
      <c r="B1064" s="562"/>
      <c r="C1064" s="562"/>
      <c r="D1064" s="562"/>
      <c r="E1064" s="562"/>
      <c r="F1064" s="562"/>
      <c r="G1064" s="562"/>
      <c r="H1064" s="562"/>
      <c r="I1064" s="562"/>
      <c r="J1064" s="562"/>
    </row>
    <row r="1065" spans="2:10" ht="12.75">
      <c r="B1065" s="562"/>
      <c r="C1065" s="562"/>
      <c r="D1065" s="562"/>
      <c r="E1065" s="562"/>
      <c r="F1065" s="562"/>
      <c r="G1065" s="562"/>
      <c r="H1065" s="562"/>
      <c r="I1065" s="562"/>
      <c r="J1065" s="562"/>
    </row>
    <row r="1066" spans="2:10" ht="12.75">
      <c r="B1066" s="562"/>
      <c r="C1066" s="562"/>
      <c r="D1066" s="562"/>
      <c r="E1066" s="562"/>
      <c r="F1066" s="562"/>
      <c r="G1066" s="562"/>
      <c r="H1066" s="562"/>
      <c r="I1066" s="562"/>
      <c r="J1066" s="562"/>
    </row>
    <row r="1067" spans="2:10" ht="12.75">
      <c r="B1067" s="562"/>
      <c r="C1067" s="562"/>
      <c r="D1067" s="562"/>
      <c r="E1067" s="562"/>
      <c r="F1067" s="562"/>
      <c r="G1067" s="562"/>
      <c r="H1067" s="562"/>
      <c r="I1067" s="562"/>
      <c r="J1067" s="562"/>
    </row>
    <row r="1068" spans="2:10" ht="12.75">
      <c r="B1068" s="562"/>
      <c r="C1068" s="562"/>
      <c r="D1068" s="562"/>
      <c r="E1068" s="562"/>
      <c r="F1068" s="562"/>
      <c r="G1068" s="562"/>
      <c r="H1068" s="562"/>
      <c r="I1068" s="562"/>
      <c r="J1068" s="562"/>
    </row>
    <row r="1069" spans="2:10" ht="12.75">
      <c r="B1069" s="562"/>
      <c r="C1069" s="562"/>
      <c r="D1069" s="562"/>
      <c r="E1069" s="562"/>
      <c r="F1069" s="562"/>
      <c r="G1069" s="562"/>
      <c r="H1069" s="562"/>
      <c r="I1069" s="562"/>
      <c r="J1069" s="562"/>
    </row>
    <row r="1070" spans="2:10" ht="12.75">
      <c r="B1070" s="562"/>
      <c r="C1070" s="562"/>
      <c r="D1070" s="562"/>
      <c r="E1070" s="562"/>
      <c r="F1070" s="562"/>
      <c r="G1070" s="562"/>
      <c r="H1070" s="562"/>
      <c r="I1070" s="562"/>
      <c r="J1070" s="562"/>
    </row>
    <row r="1071" spans="2:10" ht="12.75">
      <c r="B1071" s="562"/>
      <c r="C1071" s="562"/>
      <c r="D1071" s="562"/>
      <c r="E1071" s="562"/>
      <c r="F1071" s="562"/>
      <c r="G1071" s="562"/>
      <c r="H1071" s="562"/>
      <c r="I1071" s="562"/>
      <c r="J1071" s="562"/>
    </row>
    <row r="1072" spans="2:10" ht="12.75">
      <c r="B1072" s="562"/>
      <c r="C1072" s="562"/>
      <c r="D1072" s="562"/>
      <c r="E1072" s="562"/>
      <c r="F1072" s="562"/>
      <c r="G1072" s="562"/>
      <c r="H1072" s="562"/>
      <c r="I1072" s="562"/>
      <c r="J1072" s="562"/>
    </row>
    <row r="1073" spans="2:10" ht="12.75">
      <c r="B1073" s="562"/>
      <c r="C1073" s="562"/>
      <c r="D1073" s="562"/>
      <c r="E1073" s="562"/>
      <c r="F1073" s="562"/>
      <c r="G1073" s="562"/>
      <c r="H1073" s="562"/>
      <c r="I1073" s="562"/>
      <c r="J1073" s="562"/>
    </row>
    <row r="1074" spans="2:10" ht="12.75">
      <c r="B1074" s="562"/>
      <c r="C1074" s="562"/>
      <c r="D1074" s="562"/>
      <c r="E1074" s="562"/>
      <c r="F1074" s="562"/>
      <c r="G1074" s="562"/>
      <c r="H1074" s="562"/>
      <c r="I1074" s="562"/>
      <c r="J1074" s="562"/>
    </row>
    <row r="1075" spans="2:10" ht="12.75">
      <c r="B1075" s="562"/>
      <c r="C1075" s="562"/>
      <c r="D1075" s="562"/>
      <c r="E1075" s="562"/>
      <c r="F1075" s="562"/>
      <c r="G1075" s="562"/>
      <c r="H1075" s="562"/>
      <c r="I1075" s="562"/>
      <c r="J1075" s="562"/>
    </row>
    <row r="1076" spans="2:10" ht="12.75">
      <c r="B1076" s="562"/>
      <c r="C1076" s="562"/>
      <c r="D1076" s="562"/>
      <c r="E1076" s="562"/>
      <c r="F1076" s="562"/>
      <c r="G1076" s="562"/>
      <c r="H1076" s="562"/>
      <c r="I1076" s="562"/>
      <c r="J1076" s="562"/>
    </row>
    <row r="1077" spans="2:10" ht="12.75">
      <c r="B1077" s="562"/>
      <c r="C1077" s="562"/>
      <c r="D1077" s="562"/>
      <c r="E1077" s="562"/>
      <c r="F1077" s="562"/>
      <c r="G1077" s="562"/>
      <c r="H1077" s="562"/>
      <c r="I1077" s="562"/>
      <c r="J1077" s="562"/>
    </row>
    <row r="1078" spans="2:10" ht="12.75">
      <c r="B1078" s="562"/>
      <c r="C1078" s="562"/>
      <c r="D1078" s="562"/>
      <c r="E1078" s="562"/>
      <c r="F1078" s="562"/>
      <c r="G1078" s="562"/>
      <c r="H1078" s="562"/>
      <c r="I1078" s="562"/>
      <c r="J1078" s="562"/>
    </row>
    <row r="1079" spans="2:10" ht="12.75">
      <c r="B1079" s="562"/>
      <c r="C1079" s="562"/>
      <c r="D1079" s="562"/>
      <c r="E1079" s="562"/>
      <c r="F1079" s="562"/>
      <c r="G1079" s="562"/>
      <c r="H1079" s="562"/>
      <c r="I1079" s="562"/>
      <c r="J1079" s="562"/>
    </row>
    <row r="1080" spans="2:10" ht="12.75">
      <c r="B1080" s="562"/>
      <c r="C1080" s="562"/>
      <c r="D1080" s="562"/>
      <c r="E1080" s="562"/>
      <c r="F1080" s="562"/>
      <c r="G1080" s="562"/>
      <c r="H1080" s="562"/>
      <c r="I1080" s="562"/>
      <c r="J1080" s="562"/>
    </row>
    <row r="1081" spans="2:10" ht="12.75">
      <c r="B1081" s="562"/>
      <c r="C1081" s="562"/>
      <c r="D1081" s="562"/>
      <c r="E1081" s="562"/>
      <c r="F1081" s="562"/>
      <c r="G1081" s="562"/>
      <c r="H1081" s="562"/>
      <c r="I1081" s="562"/>
      <c r="J1081" s="562"/>
    </row>
    <row r="1082" spans="2:10" ht="12.75">
      <c r="B1082" s="562"/>
      <c r="C1082" s="562"/>
      <c r="D1082" s="562"/>
      <c r="E1082" s="562"/>
      <c r="F1082" s="562"/>
      <c r="G1082" s="562"/>
      <c r="H1082" s="562"/>
      <c r="I1082" s="562"/>
      <c r="J1082" s="562"/>
    </row>
    <row r="1083" spans="2:10" ht="12.75">
      <c r="B1083" s="562"/>
      <c r="C1083" s="562"/>
      <c r="D1083" s="562"/>
      <c r="E1083" s="562"/>
      <c r="F1083" s="562"/>
      <c r="G1083" s="562"/>
      <c r="H1083" s="562"/>
      <c r="I1083" s="562"/>
      <c r="J1083" s="562"/>
    </row>
    <row r="1084" spans="2:10" ht="12.75">
      <c r="B1084" s="562"/>
      <c r="C1084" s="562"/>
      <c r="D1084" s="562"/>
      <c r="E1084" s="562"/>
      <c r="F1084" s="562"/>
      <c r="G1084" s="562"/>
      <c r="H1084" s="562"/>
      <c r="I1084" s="562"/>
      <c r="J1084" s="562"/>
    </row>
    <row r="1085" spans="2:10" ht="12.75">
      <c r="B1085" s="562"/>
      <c r="C1085" s="562"/>
      <c r="D1085" s="562"/>
      <c r="E1085" s="562"/>
      <c r="F1085" s="562"/>
      <c r="G1085" s="562"/>
      <c r="H1085" s="562"/>
      <c r="I1085" s="562"/>
      <c r="J1085" s="562"/>
    </row>
    <row r="1086" spans="2:10" ht="12.75">
      <c r="B1086" s="562"/>
      <c r="C1086" s="562"/>
      <c r="D1086" s="562"/>
      <c r="E1086" s="562"/>
      <c r="F1086" s="562"/>
      <c r="G1086" s="562"/>
      <c r="H1086" s="562"/>
      <c r="I1086" s="562"/>
      <c r="J1086" s="562"/>
    </row>
    <row r="1087" spans="2:10" ht="12.75">
      <c r="B1087" s="562"/>
      <c r="C1087" s="562"/>
      <c r="D1087" s="562"/>
      <c r="E1087" s="562"/>
      <c r="F1087" s="562"/>
      <c r="G1087" s="562"/>
      <c r="H1087" s="562"/>
      <c r="I1087" s="562"/>
      <c r="J1087" s="562"/>
    </row>
    <row r="1088" spans="2:10" ht="12.75">
      <c r="B1088" s="562"/>
      <c r="C1088" s="562"/>
      <c r="D1088" s="562"/>
      <c r="E1088" s="562"/>
      <c r="F1088" s="562"/>
      <c r="G1088" s="562"/>
      <c r="H1088" s="562"/>
      <c r="I1088" s="562"/>
      <c r="J1088" s="562"/>
    </row>
    <row r="1089" spans="2:10" ht="12.75">
      <c r="B1089" s="562"/>
      <c r="C1089" s="562"/>
      <c r="D1089" s="562"/>
      <c r="E1089" s="562"/>
      <c r="F1089" s="562"/>
      <c r="G1089" s="562"/>
      <c r="H1089" s="562"/>
      <c r="I1089" s="562"/>
      <c r="J1089" s="562"/>
    </row>
    <row r="1090" spans="2:10" ht="12.75">
      <c r="B1090" s="562"/>
      <c r="C1090" s="562"/>
      <c r="D1090" s="562"/>
      <c r="E1090" s="562"/>
      <c r="F1090" s="562"/>
      <c r="G1090" s="562"/>
      <c r="H1090" s="562"/>
      <c r="I1090" s="562"/>
      <c r="J1090" s="562"/>
    </row>
    <row r="1091" spans="2:10" ht="12.75">
      <c r="B1091" s="562"/>
      <c r="C1091" s="562"/>
      <c r="D1091" s="562"/>
      <c r="E1091" s="562"/>
      <c r="F1091" s="562"/>
      <c r="G1091" s="562"/>
      <c r="H1091" s="562"/>
      <c r="I1091" s="562"/>
      <c r="J1091" s="562"/>
    </row>
    <row r="1092" spans="2:10" ht="12.75">
      <c r="B1092" s="562"/>
      <c r="C1092" s="562"/>
      <c r="D1092" s="562"/>
      <c r="E1092" s="562"/>
      <c r="F1092" s="562"/>
      <c r="G1092" s="562"/>
      <c r="H1092" s="562"/>
      <c r="I1092" s="562"/>
      <c r="J1092" s="562"/>
    </row>
    <row r="1093" spans="2:10" ht="12.75">
      <c r="B1093" s="562"/>
      <c r="C1093" s="562"/>
      <c r="D1093" s="562"/>
      <c r="E1093" s="562"/>
      <c r="F1093" s="562"/>
      <c r="G1093" s="562"/>
      <c r="H1093" s="562"/>
      <c r="I1093" s="562"/>
      <c r="J1093" s="562"/>
    </row>
    <row r="1094" spans="2:10" ht="12.75">
      <c r="B1094" s="562"/>
      <c r="C1094" s="562"/>
      <c r="D1094" s="562"/>
      <c r="E1094" s="562"/>
      <c r="F1094" s="562"/>
      <c r="G1094" s="562"/>
      <c r="H1094" s="562"/>
      <c r="I1094" s="562"/>
      <c r="J1094" s="562"/>
    </row>
    <row r="1095" spans="2:10" ht="12.75">
      <c r="B1095" s="562"/>
      <c r="C1095" s="562"/>
      <c r="D1095" s="562"/>
      <c r="E1095" s="562"/>
      <c r="F1095" s="562"/>
      <c r="G1095" s="562"/>
      <c r="H1095" s="562"/>
      <c r="I1095" s="562"/>
      <c r="J1095" s="562"/>
    </row>
    <row r="1096" spans="2:10" ht="12.75">
      <c r="B1096" s="562"/>
      <c r="C1096" s="562"/>
      <c r="D1096" s="562"/>
      <c r="E1096" s="562"/>
      <c r="F1096" s="562"/>
      <c r="G1096" s="562"/>
      <c r="H1096" s="562"/>
      <c r="I1096" s="562"/>
      <c r="J1096" s="562"/>
    </row>
    <row r="1097" spans="2:10" ht="12.75">
      <c r="B1097" s="562"/>
      <c r="C1097" s="562"/>
      <c r="D1097" s="562"/>
      <c r="E1097" s="562"/>
      <c r="F1097" s="562"/>
      <c r="G1097" s="562"/>
      <c r="H1097" s="562"/>
      <c r="I1097" s="562"/>
      <c r="J1097" s="562"/>
    </row>
    <row r="1098" spans="2:10" ht="12.75">
      <c r="B1098" s="562"/>
      <c r="C1098" s="562"/>
      <c r="D1098" s="562"/>
      <c r="E1098" s="562"/>
      <c r="F1098" s="562"/>
      <c r="G1098" s="562"/>
      <c r="H1098" s="562"/>
      <c r="I1098" s="562"/>
      <c r="J1098" s="562"/>
    </row>
    <row r="1099" spans="2:10" ht="12.75">
      <c r="B1099" s="562"/>
      <c r="C1099" s="562"/>
      <c r="D1099" s="562"/>
      <c r="E1099" s="562"/>
      <c r="F1099" s="562"/>
      <c r="G1099" s="562"/>
      <c r="H1099" s="562"/>
      <c r="I1099" s="562"/>
      <c r="J1099" s="562"/>
    </row>
    <row r="1100" spans="2:10" ht="12.75">
      <c r="B1100" s="562"/>
      <c r="C1100" s="562"/>
      <c r="D1100" s="562"/>
      <c r="E1100" s="562"/>
      <c r="F1100" s="562"/>
      <c r="G1100" s="562"/>
      <c r="H1100" s="562"/>
      <c r="I1100" s="562"/>
      <c r="J1100" s="562"/>
    </row>
    <row r="1101" spans="2:10" ht="12.75">
      <c r="B1101" s="562"/>
      <c r="C1101" s="562"/>
      <c r="D1101" s="562"/>
      <c r="E1101" s="562"/>
      <c r="F1101" s="562"/>
      <c r="G1101" s="562"/>
      <c r="H1101" s="562"/>
      <c r="I1101" s="562"/>
      <c r="J1101" s="562"/>
    </row>
    <row r="1102" spans="2:10" ht="12.75">
      <c r="B1102" s="562"/>
      <c r="C1102" s="562"/>
      <c r="D1102" s="562"/>
      <c r="E1102" s="562"/>
      <c r="F1102" s="562"/>
      <c r="G1102" s="562"/>
      <c r="H1102" s="562"/>
      <c r="I1102" s="562"/>
      <c r="J1102" s="562"/>
    </row>
    <row r="1103" spans="2:10" ht="12.75">
      <c r="B1103" s="562"/>
      <c r="C1103" s="562"/>
      <c r="D1103" s="562"/>
      <c r="E1103" s="562"/>
      <c r="F1103" s="562"/>
      <c r="G1103" s="562"/>
      <c r="H1103" s="562"/>
      <c r="I1103" s="562"/>
      <c r="J1103" s="562"/>
    </row>
    <row r="1104" spans="2:10" ht="12.75">
      <c r="B1104" s="562"/>
      <c r="C1104" s="562"/>
      <c r="D1104" s="562"/>
      <c r="E1104" s="562"/>
      <c r="F1104" s="562"/>
      <c r="G1104" s="562"/>
      <c r="H1104" s="562"/>
      <c r="I1104" s="562"/>
      <c r="J1104" s="562"/>
    </row>
    <row r="1105" spans="2:10" ht="12.75">
      <c r="B1105" s="562"/>
      <c r="C1105" s="562"/>
      <c r="D1105" s="562"/>
      <c r="E1105" s="562"/>
      <c r="F1105" s="562"/>
      <c r="G1105" s="562"/>
      <c r="H1105" s="562"/>
      <c r="I1105" s="562"/>
      <c r="J1105" s="562"/>
    </row>
    <row r="1106" spans="2:10" ht="12.75">
      <c r="B1106" s="562"/>
      <c r="C1106" s="562"/>
      <c r="D1106" s="562"/>
      <c r="E1106" s="562"/>
      <c r="F1106" s="562"/>
      <c r="G1106" s="562"/>
      <c r="H1106" s="562"/>
      <c r="I1106" s="562"/>
      <c r="J1106" s="562"/>
    </row>
    <row r="1107" spans="2:10" ht="12.75">
      <c r="B1107" s="562"/>
      <c r="C1107" s="562"/>
      <c r="D1107" s="562"/>
      <c r="E1107" s="562"/>
      <c r="F1107" s="562"/>
      <c r="G1107" s="562"/>
      <c r="H1107" s="562"/>
      <c r="I1107" s="562"/>
      <c r="J1107" s="562"/>
    </row>
    <row r="1108" spans="2:10" ht="12.75">
      <c r="B1108" s="562"/>
      <c r="C1108" s="562"/>
      <c r="D1108" s="562"/>
      <c r="E1108" s="562"/>
      <c r="F1108" s="562"/>
      <c r="G1108" s="562"/>
      <c r="H1108" s="562"/>
      <c r="I1108" s="562"/>
      <c r="J1108" s="562"/>
    </row>
    <row r="1109" spans="2:10" ht="12.75">
      <c r="B1109" s="562"/>
      <c r="C1109" s="562"/>
      <c r="D1109" s="562"/>
      <c r="E1109" s="562"/>
      <c r="F1109" s="562"/>
      <c r="G1109" s="562"/>
      <c r="H1109" s="562"/>
      <c r="I1109" s="562"/>
      <c r="J1109" s="562"/>
    </row>
    <row r="1110" spans="2:10" ht="12.75">
      <c r="B1110" s="562"/>
      <c r="C1110" s="562"/>
      <c r="D1110" s="562"/>
      <c r="E1110" s="562"/>
      <c r="F1110" s="562"/>
      <c r="G1110" s="562"/>
      <c r="H1110" s="562"/>
      <c r="I1110" s="562"/>
      <c r="J1110" s="562"/>
    </row>
    <row r="1111" spans="2:10" ht="12.75">
      <c r="B1111" s="562"/>
      <c r="C1111" s="562"/>
      <c r="D1111" s="562"/>
      <c r="E1111" s="562"/>
      <c r="F1111" s="562"/>
      <c r="G1111" s="562"/>
      <c r="H1111" s="562"/>
      <c r="I1111" s="562"/>
      <c r="J1111" s="562"/>
    </row>
    <row r="1112" spans="2:10" ht="12.75">
      <c r="B1112" s="562"/>
      <c r="C1112" s="562"/>
      <c r="D1112" s="562"/>
      <c r="E1112" s="562"/>
      <c r="F1112" s="562"/>
      <c r="G1112" s="562"/>
      <c r="H1112" s="562"/>
      <c r="I1112" s="562"/>
      <c r="J1112" s="562"/>
    </row>
    <row r="1113" spans="2:10" ht="12.75">
      <c r="B1113" s="562"/>
      <c r="C1113" s="562"/>
      <c r="D1113" s="562"/>
      <c r="E1113" s="562"/>
      <c r="F1113" s="562"/>
      <c r="G1113" s="562"/>
      <c r="H1113" s="562"/>
      <c r="I1113" s="562"/>
      <c r="J1113" s="562"/>
    </row>
    <row r="1114" spans="2:10" ht="12.75">
      <c r="B1114" s="562"/>
      <c r="C1114" s="562"/>
      <c r="D1114" s="562"/>
      <c r="E1114" s="562"/>
      <c r="F1114" s="562"/>
      <c r="G1114" s="562"/>
      <c r="H1114" s="562"/>
      <c r="I1114" s="562"/>
      <c r="J1114" s="562"/>
    </row>
    <row r="1115" spans="2:10" ht="12.75">
      <c r="B1115" s="562"/>
      <c r="C1115" s="562"/>
      <c r="D1115" s="562"/>
      <c r="E1115" s="562"/>
      <c r="F1115" s="562"/>
      <c r="G1115" s="562"/>
      <c r="H1115" s="562"/>
      <c r="I1115" s="562"/>
      <c r="J1115" s="562"/>
    </row>
    <row r="1116" spans="2:10" ht="12.75">
      <c r="B1116" s="562"/>
      <c r="C1116" s="562"/>
      <c r="D1116" s="562"/>
      <c r="E1116" s="562"/>
      <c r="F1116" s="562"/>
      <c r="G1116" s="562"/>
      <c r="H1116" s="562"/>
      <c r="I1116" s="562"/>
      <c r="J1116" s="562"/>
    </row>
    <row r="1117" spans="2:10" ht="12.75">
      <c r="B1117" s="562"/>
      <c r="C1117" s="562"/>
      <c r="D1117" s="562"/>
      <c r="E1117" s="562"/>
      <c r="F1117" s="562"/>
      <c r="G1117" s="562"/>
      <c r="H1117" s="562"/>
      <c r="I1117" s="562"/>
      <c r="J1117" s="562"/>
    </row>
    <row r="1118" spans="2:10" ht="12.75">
      <c r="B1118" s="562"/>
      <c r="C1118" s="562"/>
      <c r="D1118" s="562"/>
      <c r="E1118" s="562"/>
      <c r="F1118" s="562"/>
      <c r="G1118" s="562"/>
      <c r="H1118" s="562"/>
      <c r="I1118" s="562"/>
      <c r="J1118" s="562"/>
    </row>
    <row r="1119" spans="2:10" ht="12.75">
      <c r="B1119" s="562"/>
      <c r="C1119" s="562"/>
      <c r="D1119" s="562"/>
      <c r="E1119" s="562"/>
      <c r="F1119" s="562"/>
      <c r="G1119" s="562"/>
      <c r="H1119" s="562"/>
      <c r="I1119" s="562"/>
      <c r="J1119" s="562"/>
    </row>
    <row r="1120" spans="2:10" ht="12.75">
      <c r="B1120" s="562"/>
      <c r="C1120" s="562"/>
      <c r="D1120" s="562"/>
      <c r="E1120" s="562"/>
      <c r="F1120" s="562"/>
      <c r="G1120" s="562"/>
      <c r="H1120" s="562"/>
      <c r="I1120" s="562"/>
      <c r="J1120" s="562"/>
    </row>
    <row r="1121" spans="2:10" ht="12.75">
      <c r="B1121" s="562"/>
      <c r="C1121" s="562"/>
      <c r="D1121" s="562"/>
      <c r="E1121" s="562"/>
      <c r="F1121" s="562"/>
      <c r="G1121" s="562"/>
      <c r="H1121" s="562"/>
      <c r="I1121" s="562"/>
      <c r="J1121" s="562"/>
    </row>
    <row r="1122" spans="2:10" ht="12.75">
      <c r="B1122" s="562"/>
      <c r="C1122" s="562"/>
      <c r="D1122" s="562"/>
      <c r="E1122" s="562"/>
      <c r="F1122" s="562"/>
      <c r="G1122" s="562"/>
      <c r="H1122" s="562"/>
      <c r="I1122" s="562"/>
      <c r="J1122" s="562"/>
    </row>
    <row r="1123" spans="2:10" ht="12.75">
      <c r="B1123" s="562"/>
      <c r="C1123" s="562"/>
      <c r="D1123" s="562"/>
      <c r="E1123" s="562"/>
      <c r="F1123" s="562"/>
      <c r="G1123" s="562"/>
      <c r="H1123" s="562"/>
      <c r="I1123" s="562"/>
      <c r="J1123" s="562"/>
    </row>
    <row r="1124" spans="2:10" ht="12.75">
      <c r="B1124" s="562"/>
      <c r="C1124" s="562"/>
      <c r="D1124" s="562"/>
      <c r="E1124" s="562"/>
      <c r="F1124" s="562"/>
      <c r="G1124" s="562"/>
      <c r="H1124" s="562"/>
      <c r="I1124" s="562"/>
      <c r="J1124" s="562"/>
    </row>
    <row r="1125" spans="2:10" ht="12.75">
      <c r="B1125" s="562"/>
      <c r="C1125" s="562"/>
      <c r="D1125" s="562"/>
      <c r="E1125" s="562"/>
      <c r="F1125" s="562"/>
      <c r="G1125" s="562"/>
      <c r="H1125" s="562"/>
      <c r="I1125" s="562"/>
      <c r="J1125" s="562"/>
    </row>
    <row r="1126" spans="2:10" ht="12.75">
      <c r="B1126" s="562"/>
      <c r="C1126" s="562"/>
      <c r="D1126" s="562"/>
      <c r="E1126" s="562"/>
      <c r="F1126" s="562"/>
      <c r="G1126" s="562"/>
      <c r="H1126" s="562"/>
      <c r="I1126" s="562"/>
      <c r="J1126" s="562"/>
    </row>
    <row r="1127" spans="2:10" ht="12.75">
      <c r="B1127" s="562"/>
      <c r="C1127" s="562"/>
      <c r="D1127" s="562"/>
      <c r="E1127" s="562"/>
      <c r="F1127" s="562"/>
      <c r="G1127" s="562"/>
      <c r="H1127" s="562"/>
      <c r="I1127" s="562"/>
      <c r="J1127" s="562"/>
    </row>
    <row r="1128" spans="2:10" ht="12.75">
      <c r="B1128" s="562"/>
      <c r="C1128" s="562"/>
      <c r="D1128" s="562"/>
      <c r="E1128" s="562"/>
      <c r="F1128" s="562"/>
      <c r="G1128" s="562"/>
      <c r="H1128" s="562"/>
      <c r="I1128" s="562"/>
      <c r="J1128" s="562"/>
    </row>
    <row r="1129" spans="2:10" ht="12.75">
      <c r="B1129" s="562"/>
      <c r="C1129" s="562"/>
      <c r="D1129" s="562"/>
      <c r="E1129" s="562"/>
      <c r="F1129" s="562"/>
      <c r="G1129" s="562"/>
      <c r="H1129" s="562"/>
      <c r="I1129" s="562"/>
      <c r="J1129" s="562"/>
    </row>
    <row r="1130" spans="2:10" ht="12.75">
      <c r="B1130" s="562"/>
      <c r="C1130" s="562"/>
      <c r="D1130" s="562"/>
      <c r="E1130" s="562"/>
      <c r="F1130" s="562"/>
      <c r="G1130" s="562"/>
      <c r="H1130" s="562"/>
      <c r="I1130" s="562"/>
      <c r="J1130" s="562"/>
    </row>
    <row r="1131" spans="2:10" ht="12.75">
      <c r="B1131" s="562"/>
      <c r="C1131" s="562"/>
      <c r="D1131" s="562"/>
      <c r="E1131" s="562"/>
      <c r="F1131" s="562"/>
      <c r="G1131" s="562"/>
      <c r="H1131" s="562"/>
      <c r="I1131" s="562"/>
      <c r="J1131" s="562"/>
    </row>
    <row r="1132" spans="2:10" ht="12.75">
      <c r="B1132" s="562"/>
      <c r="C1132" s="562"/>
      <c r="D1132" s="562"/>
      <c r="E1132" s="562"/>
      <c r="F1132" s="562"/>
      <c r="G1132" s="562"/>
      <c r="H1132" s="562"/>
      <c r="I1132" s="562"/>
      <c r="J1132" s="562"/>
    </row>
    <row r="1133" spans="2:10" ht="12.75">
      <c r="B1133" s="562"/>
      <c r="C1133" s="562"/>
      <c r="D1133" s="562"/>
      <c r="E1133" s="562"/>
      <c r="F1133" s="562"/>
      <c r="G1133" s="562"/>
      <c r="H1133" s="562"/>
      <c r="I1133" s="562"/>
      <c r="J1133" s="562"/>
    </row>
    <row r="1134" spans="2:10" ht="12.75">
      <c r="B1134" s="562"/>
      <c r="C1134" s="562"/>
      <c r="D1134" s="562"/>
      <c r="E1134" s="562"/>
      <c r="F1134" s="562"/>
      <c r="G1134" s="562"/>
      <c r="H1134" s="562"/>
      <c r="I1134" s="562"/>
      <c r="J1134" s="562"/>
    </row>
    <row r="1135" spans="2:10" ht="12.75">
      <c r="B1135" s="562"/>
      <c r="C1135" s="562"/>
      <c r="D1135" s="562"/>
      <c r="E1135" s="562"/>
      <c r="F1135" s="562"/>
      <c r="G1135" s="562"/>
      <c r="H1135" s="562"/>
      <c r="I1135" s="562"/>
      <c r="J1135" s="562"/>
    </row>
    <row r="1136" spans="2:10" ht="12.75">
      <c r="B1136" s="562"/>
      <c r="C1136" s="562"/>
      <c r="D1136" s="562"/>
      <c r="E1136" s="562"/>
      <c r="F1136" s="562"/>
      <c r="G1136" s="562"/>
      <c r="H1136" s="562"/>
      <c r="I1136" s="562"/>
      <c r="J1136" s="562"/>
    </row>
    <row r="1137" spans="2:10" ht="12.75">
      <c r="B1137" s="562"/>
      <c r="C1137" s="562"/>
      <c r="D1137" s="562"/>
      <c r="E1137" s="562"/>
      <c r="F1137" s="562"/>
      <c r="G1137" s="562"/>
      <c r="H1137" s="562"/>
      <c r="I1137" s="562"/>
      <c r="J1137" s="562"/>
    </row>
    <row r="1138" spans="2:10" ht="12.75">
      <c r="B1138" s="562"/>
      <c r="C1138" s="562"/>
      <c r="D1138" s="562"/>
      <c r="E1138" s="562"/>
      <c r="F1138" s="562"/>
      <c r="G1138" s="562"/>
      <c r="H1138" s="562"/>
      <c r="I1138" s="562"/>
      <c r="J1138" s="562"/>
    </row>
    <row r="1139" spans="2:10" ht="12.75">
      <c r="B1139" s="562"/>
      <c r="C1139" s="562"/>
      <c r="D1139" s="562"/>
      <c r="E1139" s="562"/>
      <c r="F1139" s="562"/>
      <c r="G1139" s="562"/>
      <c r="H1139" s="562"/>
      <c r="I1139" s="562"/>
      <c r="J1139" s="562"/>
    </row>
    <row r="1140" spans="2:10" ht="12.75">
      <c r="B1140" s="562"/>
      <c r="C1140" s="562"/>
      <c r="D1140" s="562"/>
      <c r="E1140" s="562"/>
      <c r="F1140" s="562"/>
      <c r="G1140" s="562"/>
      <c r="H1140" s="562"/>
      <c r="I1140" s="562"/>
      <c r="J1140" s="562"/>
    </row>
    <row r="1141" spans="2:10" ht="12.75">
      <c r="B1141" s="562"/>
      <c r="C1141" s="562"/>
      <c r="D1141" s="562"/>
      <c r="E1141" s="562"/>
      <c r="F1141" s="562"/>
      <c r="G1141" s="562"/>
      <c r="H1141" s="562"/>
      <c r="I1141" s="562"/>
      <c r="J1141" s="562"/>
    </row>
    <row r="1142" spans="2:10" ht="12.75">
      <c r="B1142" s="562"/>
      <c r="C1142" s="562"/>
      <c r="D1142" s="562"/>
      <c r="E1142" s="562"/>
      <c r="F1142" s="562"/>
      <c r="G1142" s="562"/>
      <c r="H1142" s="562"/>
      <c r="I1142" s="562"/>
      <c r="J1142" s="562"/>
    </row>
    <row r="1143" spans="2:10" ht="12.75">
      <c r="B1143" s="562"/>
      <c r="C1143" s="562"/>
      <c r="D1143" s="562"/>
      <c r="E1143" s="562"/>
      <c r="F1143" s="562"/>
      <c r="G1143" s="562"/>
      <c r="H1143" s="562"/>
      <c r="I1143" s="562"/>
      <c r="J1143" s="562"/>
    </row>
    <row r="1144" spans="2:10" ht="12.75">
      <c r="B1144" s="562"/>
      <c r="C1144" s="562"/>
      <c r="D1144" s="562"/>
      <c r="E1144" s="562"/>
      <c r="F1144" s="562"/>
      <c r="G1144" s="562"/>
      <c r="H1144" s="562"/>
      <c r="I1144" s="562"/>
      <c r="J1144" s="562"/>
    </row>
    <row r="1145" spans="2:10" ht="12.75">
      <c r="B1145" s="562"/>
      <c r="C1145" s="562"/>
      <c r="D1145" s="562"/>
      <c r="E1145" s="562"/>
      <c r="F1145" s="562"/>
      <c r="G1145" s="562"/>
      <c r="H1145" s="562"/>
      <c r="I1145" s="562"/>
      <c r="J1145" s="562"/>
    </row>
    <row r="1146" spans="2:10" ht="12.75">
      <c r="B1146" s="562"/>
      <c r="C1146" s="562"/>
      <c r="D1146" s="562"/>
      <c r="E1146" s="562"/>
      <c r="F1146" s="562"/>
      <c r="G1146" s="562"/>
      <c r="H1146" s="562"/>
      <c r="I1146" s="562"/>
      <c r="J1146" s="562"/>
    </row>
    <row r="1147" spans="2:10" ht="12.75">
      <c r="B1147" s="562"/>
      <c r="C1147" s="562"/>
      <c r="D1147" s="562"/>
      <c r="E1147" s="562"/>
      <c r="F1147" s="562"/>
      <c r="G1147" s="562"/>
      <c r="H1147" s="562"/>
      <c r="I1147" s="562"/>
      <c r="J1147" s="562"/>
    </row>
    <row r="1148" spans="2:10" ht="12.75">
      <c r="B1148" s="562"/>
      <c r="C1148" s="562"/>
      <c r="D1148" s="562"/>
      <c r="E1148" s="562"/>
      <c r="F1148" s="562"/>
      <c r="G1148" s="562"/>
      <c r="H1148" s="562"/>
      <c r="I1148" s="562"/>
      <c r="J1148" s="562"/>
    </row>
    <row r="1149" spans="2:10" ht="12.75">
      <c r="B1149" s="562"/>
      <c r="C1149" s="562"/>
      <c r="D1149" s="562"/>
      <c r="E1149" s="562"/>
      <c r="F1149" s="562"/>
      <c r="G1149" s="562"/>
      <c r="H1149" s="562"/>
      <c r="I1149" s="562"/>
      <c r="J1149" s="562"/>
    </row>
    <row r="1150" spans="2:10" ht="12.75">
      <c r="B1150" s="562"/>
      <c r="C1150" s="562"/>
      <c r="D1150" s="562"/>
      <c r="E1150" s="562"/>
      <c r="F1150" s="562"/>
      <c r="G1150" s="562"/>
      <c r="H1150" s="562"/>
      <c r="I1150" s="562"/>
      <c r="J1150" s="562"/>
    </row>
    <row r="1151" spans="2:10" ht="12.75">
      <c r="B1151" s="562"/>
      <c r="C1151" s="562"/>
      <c r="D1151" s="562"/>
      <c r="E1151" s="562"/>
      <c r="F1151" s="562"/>
      <c r="G1151" s="562"/>
      <c r="H1151" s="562"/>
      <c r="I1151" s="562"/>
      <c r="J1151" s="562"/>
    </row>
    <row r="1152" spans="2:10" ht="12.75">
      <c r="B1152" s="562"/>
      <c r="C1152" s="562"/>
      <c r="D1152" s="562"/>
      <c r="E1152" s="562"/>
      <c r="F1152" s="562"/>
      <c r="G1152" s="562"/>
      <c r="H1152" s="562"/>
      <c r="I1152" s="562"/>
      <c r="J1152" s="562"/>
    </row>
    <row r="1153" spans="2:10" ht="12.75">
      <c r="B1153" s="562"/>
      <c r="C1153" s="562"/>
      <c r="D1153" s="562"/>
      <c r="E1153" s="562"/>
      <c r="F1153" s="562"/>
      <c r="G1153" s="562"/>
      <c r="H1153" s="562"/>
      <c r="I1153" s="562"/>
      <c r="J1153" s="562"/>
    </row>
    <row r="1154" spans="2:10" ht="12.75">
      <c r="B1154" s="562"/>
      <c r="C1154" s="562"/>
      <c r="D1154" s="562"/>
      <c r="E1154" s="562"/>
      <c r="F1154" s="562"/>
      <c r="G1154" s="562"/>
      <c r="H1154" s="562"/>
      <c r="I1154" s="562"/>
      <c r="J1154" s="562"/>
    </row>
    <row r="1155" spans="2:10" ht="12.75">
      <c r="B1155" s="562"/>
      <c r="C1155" s="562"/>
      <c r="D1155" s="562"/>
      <c r="E1155" s="562"/>
      <c r="F1155" s="562"/>
      <c r="G1155" s="562"/>
      <c r="H1155" s="562"/>
      <c r="I1155" s="562"/>
      <c r="J1155" s="562"/>
    </row>
    <row r="1156" spans="2:10" ht="12.75">
      <c r="B1156" s="562"/>
      <c r="C1156" s="562"/>
      <c r="D1156" s="562"/>
      <c r="E1156" s="562"/>
      <c r="F1156" s="562"/>
      <c r="G1156" s="562"/>
      <c r="H1156" s="562"/>
      <c r="I1156" s="562"/>
      <c r="J1156" s="562"/>
    </row>
    <row r="1157" spans="2:10" ht="12.75">
      <c r="B1157" s="562"/>
      <c r="C1157" s="562"/>
      <c r="D1157" s="562"/>
      <c r="E1157" s="562"/>
      <c r="F1157" s="562"/>
      <c r="G1157" s="562"/>
      <c r="H1157" s="562"/>
      <c r="I1157" s="562"/>
      <c r="J1157" s="562"/>
    </row>
    <row r="1158" spans="2:10" ht="12.75">
      <c r="B1158" s="562"/>
      <c r="C1158" s="562"/>
      <c r="D1158" s="562"/>
      <c r="E1158" s="562"/>
      <c r="F1158" s="562"/>
      <c r="G1158" s="562"/>
      <c r="H1158" s="562"/>
      <c r="I1158" s="562"/>
      <c r="J1158" s="562"/>
    </row>
    <row r="1159" spans="2:10" ht="12.75">
      <c r="B1159" s="562"/>
      <c r="C1159" s="562"/>
      <c r="D1159" s="562"/>
      <c r="E1159" s="562"/>
      <c r="F1159" s="562"/>
      <c r="G1159" s="562"/>
      <c r="H1159" s="562"/>
      <c r="I1159" s="562"/>
      <c r="J1159" s="562"/>
    </row>
    <row r="1160" spans="2:10" ht="12.75">
      <c r="B1160" s="562"/>
      <c r="C1160" s="562"/>
      <c r="D1160" s="562"/>
      <c r="E1160" s="562"/>
      <c r="F1160" s="562"/>
      <c r="G1160" s="562"/>
      <c r="H1160" s="562"/>
      <c r="I1160" s="562"/>
      <c r="J1160" s="562"/>
    </row>
    <row r="1161" spans="2:10" ht="12.75">
      <c r="B1161" s="562"/>
      <c r="C1161" s="562"/>
      <c r="D1161" s="562"/>
      <c r="E1161" s="562"/>
      <c r="F1161" s="562"/>
      <c r="G1161" s="562"/>
      <c r="H1161" s="562"/>
      <c r="I1161" s="562"/>
      <c r="J1161" s="562"/>
    </row>
    <row r="1162" spans="2:10" ht="12.75">
      <c r="B1162" s="562"/>
      <c r="C1162" s="562"/>
      <c r="D1162" s="562"/>
      <c r="E1162" s="562"/>
      <c r="F1162" s="562"/>
      <c r="G1162" s="562"/>
      <c r="H1162" s="562"/>
      <c r="I1162" s="562"/>
      <c r="J1162" s="562"/>
    </row>
    <row r="1163" spans="2:10" ht="12.75">
      <c r="B1163" s="562"/>
      <c r="C1163" s="562"/>
      <c r="D1163" s="562"/>
      <c r="E1163" s="562"/>
      <c r="F1163" s="562"/>
      <c r="G1163" s="562"/>
      <c r="H1163" s="562"/>
      <c r="I1163" s="562"/>
      <c r="J1163" s="562"/>
    </row>
    <row r="1164" spans="2:10" ht="12.75">
      <c r="B1164" s="562"/>
      <c r="C1164" s="562"/>
      <c r="D1164" s="562"/>
      <c r="E1164" s="562"/>
      <c r="F1164" s="562"/>
      <c r="G1164" s="562"/>
      <c r="H1164" s="562"/>
      <c r="I1164" s="562"/>
      <c r="J1164" s="562"/>
    </row>
    <row r="1165" spans="2:10" ht="12.75">
      <c r="B1165" s="562"/>
      <c r="C1165" s="562"/>
      <c r="D1165" s="562"/>
      <c r="E1165" s="562"/>
      <c r="F1165" s="562"/>
      <c r="G1165" s="562"/>
      <c r="H1165" s="562"/>
      <c r="I1165" s="562"/>
      <c r="J1165" s="562"/>
    </row>
    <row r="1166" spans="2:10" ht="12.75">
      <c r="B1166" s="562"/>
      <c r="C1166" s="562"/>
      <c r="D1166" s="562"/>
      <c r="E1166" s="562"/>
      <c r="F1166" s="562"/>
      <c r="G1166" s="562"/>
      <c r="H1166" s="562"/>
      <c r="I1166" s="562"/>
      <c r="J1166" s="562"/>
    </row>
    <row r="1167" spans="2:10" ht="12.75">
      <c r="B1167" s="562"/>
      <c r="C1167" s="562"/>
      <c r="D1167" s="562"/>
      <c r="E1167" s="562"/>
      <c r="F1167" s="562"/>
      <c r="G1167" s="562"/>
      <c r="H1167" s="562"/>
      <c r="I1167" s="562"/>
      <c r="J1167" s="562"/>
    </row>
    <row r="1168" spans="2:10" ht="12.75">
      <c r="B1168" s="562"/>
      <c r="C1168" s="562"/>
      <c r="D1168" s="562"/>
      <c r="E1168" s="562"/>
      <c r="F1168" s="562"/>
      <c r="G1168" s="562"/>
      <c r="H1168" s="562"/>
      <c r="I1168" s="562"/>
      <c r="J1168" s="562"/>
    </row>
    <row r="1169" spans="2:10" ht="12.75">
      <c r="B1169" s="562"/>
      <c r="C1169" s="562"/>
      <c r="D1169" s="562"/>
      <c r="E1169" s="562"/>
      <c r="F1169" s="562"/>
      <c r="G1169" s="562"/>
      <c r="H1169" s="562"/>
      <c r="I1169" s="562"/>
      <c r="J1169" s="562"/>
    </row>
    <row r="1170" spans="2:10" ht="12.75">
      <c r="B1170" s="562"/>
      <c r="C1170" s="562"/>
      <c r="D1170" s="562"/>
      <c r="E1170" s="562"/>
      <c r="F1170" s="562"/>
      <c r="G1170" s="562"/>
      <c r="H1170" s="562"/>
      <c r="I1170" s="562"/>
      <c r="J1170" s="562"/>
    </row>
    <row r="1171" spans="2:10" ht="12.75">
      <c r="B1171" s="562"/>
      <c r="C1171" s="562"/>
      <c r="D1171" s="562"/>
      <c r="E1171" s="562"/>
      <c r="F1171" s="562"/>
      <c r="G1171" s="562"/>
      <c r="H1171" s="562"/>
      <c r="I1171" s="562"/>
      <c r="J1171" s="562"/>
    </row>
    <row r="1172" spans="2:10" ht="12.75">
      <c r="B1172" s="562"/>
      <c r="C1172" s="562"/>
      <c r="D1172" s="562"/>
      <c r="E1172" s="562"/>
      <c r="F1172" s="562"/>
      <c r="G1172" s="562"/>
      <c r="H1172" s="562"/>
      <c r="I1172" s="562"/>
      <c r="J1172" s="562"/>
    </row>
    <row r="1173" spans="2:10" ht="12.75">
      <c r="B1173" s="562"/>
      <c r="C1173" s="562"/>
      <c r="D1173" s="562"/>
      <c r="E1173" s="562"/>
      <c r="F1173" s="562"/>
      <c r="G1173" s="562"/>
      <c r="H1173" s="562"/>
      <c r="I1173" s="562"/>
      <c r="J1173" s="562"/>
    </row>
    <row r="1174" spans="2:10" ht="12.75">
      <c r="B1174" s="562"/>
      <c r="C1174" s="562"/>
      <c r="D1174" s="562"/>
      <c r="E1174" s="562"/>
      <c r="F1174" s="562"/>
      <c r="G1174" s="562"/>
      <c r="H1174" s="562"/>
      <c r="I1174" s="562"/>
      <c r="J1174" s="562"/>
    </row>
    <row r="1175" spans="2:10" ht="12.75">
      <c r="B1175" s="562"/>
      <c r="C1175" s="562"/>
      <c r="D1175" s="562"/>
      <c r="E1175" s="562"/>
      <c r="F1175" s="562"/>
      <c r="G1175" s="562"/>
      <c r="H1175" s="562"/>
      <c r="I1175" s="562"/>
      <c r="J1175" s="562"/>
    </row>
    <row r="1176" spans="2:10" ht="12.75">
      <c r="B1176" s="562"/>
      <c r="C1176" s="562"/>
      <c r="D1176" s="562"/>
      <c r="E1176" s="562"/>
      <c r="F1176" s="562"/>
      <c r="G1176" s="562"/>
      <c r="H1176" s="562"/>
      <c r="I1176" s="562"/>
      <c r="J1176" s="562"/>
    </row>
    <row r="1177" spans="2:10" ht="12.75">
      <c r="B1177" s="562"/>
      <c r="C1177" s="562"/>
      <c r="D1177" s="562"/>
      <c r="E1177" s="562"/>
      <c r="F1177" s="562"/>
      <c r="G1177" s="562"/>
      <c r="H1177" s="562"/>
      <c r="I1177" s="562"/>
      <c r="J1177" s="562"/>
    </row>
    <row r="1178" spans="2:10" ht="12.75">
      <c r="B1178" s="562"/>
      <c r="C1178" s="562"/>
      <c r="D1178" s="562"/>
      <c r="E1178" s="562"/>
      <c r="F1178" s="562"/>
      <c r="G1178" s="562"/>
      <c r="H1178" s="562"/>
      <c r="I1178" s="562"/>
      <c r="J1178" s="562"/>
    </row>
    <row r="1179" spans="2:10" ht="12.75">
      <c r="B1179" s="562"/>
      <c r="C1179" s="562"/>
      <c r="D1179" s="562"/>
      <c r="E1179" s="562"/>
      <c r="F1179" s="562"/>
      <c r="G1179" s="562"/>
      <c r="H1179" s="562"/>
      <c r="I1179" s="562"/>
      <c r="J1179" s="562"/>
    </row>
    <row r="1180" spans="2:10" ht="12.75">
      <c r="B1180" s="562"/>
      <c r="C1180" s="562"/>
      <c r="D1180" s="562"/>
      <c r="E1180" s="562"/>
      <c r="F1180" s="562"/>
      <c r="G1180" s="562"/>
      <c r="H1180" s="562"/>
      <c r="I1180" s="562"/>
      <c r="J1180" s="562"/>
    </row>
    <row r="1181" spans="2:10" ht="12.75">
      <c r="B1181" s="562"/>
      <c r="C1181" s="562"/>
      <c r="D1181" s="562"/>
      <c r="E1181" s="562"/>
      <c r="F1181" s="562"/>
      <c r="G1181" s="562"/>
      <c r="H1181" s="562"/>
      <c r="I1181" s="562"/>
      <c r="J1181" s="562"/>
    </row>
    <row r="1182" spans="2:10" ht="12.75">
      <c r="B1182" s="562"/>
      <c r="C1182" s="562"/>
      <c r="D1182" s="562"/>
      <c r="E1182" s="562"/>
      <c r="F1182" s="562"/>
      <c r="G1182" s="562"/>
      <c r="H1182" s="562"/>
      <c r="I1182" s="562"/>
      <c r="J1182" s="562"/>
    </row>
    <row r="1183" spans="2:10" ht="12.75">
      <c r="B1183" s="562"/>
      <c r="C1183" s="562"/>
      <c r="D1183" s="562"/>
      <c r="E1183" s="562"/>
      <c r="F1183" s="562"/>
      <c r="G1183" s="562"/>
      <c r="H1183" s="562"/>
      <c r="I1183" s="562"/>
      <c r="J1183" s="562"/>
    </row>
    <row r="1184" spans="2:10" ht="12.75">
      <c r="B1184" s="562"/>
      <c r="C1184" s="562"/>
      <c r="D1184" s="562"/>
      <c r="E1184" s="562"/>
      <c r="F1184" s="562"/>
      <c r="G1184" s="562"/>
      <c r="H1184" s="562"/>
      <c r="I1184" s="562"/>
      <c r="J1184" s="562"/>
    </row>
    <row r="1185" spans="2:10" ht="12.75">
      <c r="B1185" s="562"/>
      <c r="C1185" s="562"/>
      <c r="D1185" s="562"/>
      <c r="E1185" s="562"/>
      <c r="F1185" s="562"/>
      <c r="G1185" s="562"/>
      <c r="H1185" s="562"/>
      <c r="I1185" s="562"/>
      <c r="J1185" s="562"/>
    </row>
    <row r="1186" spans="2:10" ht="12.75">
      <c r="B1186" s="562"/>
      <c r="C1186" s="562"/>
      <c r="D1186" s="562"/>
      <c r="E1186" s="562"/>
      <c r="F1186" s="562"/>
      <c r="G1186" s="562"/>
      <c r="H1186" s="562"/>
      <c r="I1186" s="562"/>
      <c r="J1186" s="562"/>
    </row>
    <row r="1187" spans="2:10" ht="12.75">
      <c r="B1187" s="562"/>
      <c r="C1187" s="562"/>
      <c r="D1187" s="562"/>
      <c r="E1187" s="562"/>
      <c r="F1187" s="562"/>
      <c r="G1187" s="562"/>
      <c r="H1187" s="562"/>
      <c r="I1187" s="562"/>
      <c r="J1187" s="562"/>
    </row>
    <row r="1188" spans="2:10" ht="12.75">
      <c r="B1188" s="562"/>
      <c r="C1188" s="562"/>
      <c r="D1188" s="562"/>
      <c r="E1188" s="562"/>
      <c r="F1188" s="562"/>
      <c r="G1188" s="562"/>
      <c r="H1188" s="562"/>
      <c r="I1188" s="562"/>
      <c r="J1188" s="562"/>
    </row>
    <row r="1189" spans="2:10" ht="12.75">
      <c r="B1189" s="562"/>
      <c r="C1189" s="562"/>
      <c r="D1189" s="562"/>
      <c r="E1189" s="562"/>
      <c r="F1189" s="562"/>
      <c r="G1189" s="562"/>
      <c r="H1189" s="562"/>
      <c r="I1189" s="562"/>
      <c r="J1189" s="562"/>
    </row>
    <row r="1190" spans="2:10" ht="12.75">
      <c r="B1190" s="562"/>
      <c r="C1190" s="562"/>
      <c r="D1190" s="562"/>
      <c r="E1190" s="562"/>
      <c r="F1190" s="562"/>
      <c r="G1190" s="562"/>
      <c r="H1190" s="562"/>
      <c r="I1190" s="562"/>
      <c r="J1190" s="562"/>
    </row>
    <row r="1191" spans="2:10" ht="12.75">
      <c r="B1191" s="562"/>
      <c r="C1191" s="562"/>
      <c r="D1191" s="562"/>
      <c r="E1191" s="562"/>
      <c r="F1191" s="562"/>
      <c r="G1191" s="562"/>
      <c r="H1191" s="562"/>
      <c r="I1191" s="562"/>
      <c r="J1191" s="562"/>
    </row>
    <row r="1192" spans="2:10" ht="12.75">
      <c r="B1192" s="562"/>
      <c r="C1192" s="562"/>
      <c r="D1192" s="562"/>
      <c r="E1192" s="562"/>
      <c r="F1192" s="562"/>
      <c r="G1192" s="562"/>
      <c r="H1192" s="562"/>
      <c r="I1192" s="562"/>
      <c r="J1192" s="562"/>
    </row>
    <row r="1193" spans="2:10" ht="12.75">
      <c r="B1193" s="562"/>
      <c r="C1193" s="562"/>
      <c r="D1193" s="562"/>
      <c r="E1193" s="562"/>
      <c r="F1193" s="562"/>
      <c r="G1193" s="562"/>
      <c r="H1193" s="562"/>
      <c r="I1193" s="562"/>
      <c r="J1193" s="562"/>
    </row>
    <row r="1194" spans="2:10" ht="12.75">
      <c r="B1194" s="562"/>
      <c r="C1194" s="562"/>
      <c r="D1194" s="562"/>
      <c r="E1194" s="562"/>
      <c r="F1194" s="562"/>
      <c r="G1194" s="562"/>
      <c r="H1194" s="562"/>
      <c r="I1194" s="562"/>
      <c r="J1194" s="562"/>
    </row>
    <row r="1195" spans="2:10" ht="12.75">
      <c r="B1195" s="562"/>
      <c r="C1195" s="562"/>
      <c r="D1195" s="562"/>
      <c r="E1195" s="562"/>
      <c r="F1195" s="562"/>
      <c r="G1195" s="562"/>
      <c r="H1195" s="562"/>
      <c r="I1195" s="562"/>
      <c r="J1195" s="562"/>
    </row>
    <row r="1196" spans="2:10" ht="12.75">
      <c r="B1196" s="562"/>
      <c r="C1196" s="562"/>
      <c r="D1196" s="562"/>
      <c r="E1196" s="562"/>
      <c r="F1196" s="562"/>
      <c r="G1196" s="562"/>
      <c r="H1196" s="562"/>
      <c r="I1196" s="562"/>
      <c r="J1196" s="562"/>
    </row>
    <row r="1197" spans="2:10" ht="12.75">
      <c r="B1197" s="562"/>
      <c r="C1197" s="562"/>
      <c r="D1197" s="562"/>
      <c r="E1197" s="562"/>
      <c r="F1197" s="562"/>
      <c r="G1197" s="562"/>
      <c r="H1197" s="562"/>
      <c r="I1197" s="562"/>
      <c r="J1197" s="562"/>
    </row>
    <row r="1198" spans="2:10" ht="12.75">
      <c r="B1198" s="562"/>
      <c r="C1198" s="562"/>
      <c r="D1198" s="562"/>
      <c r="E1198" s="562"/>
      <c r="F1198" s="562"/>
      <c r="G1198" s="562"/>
      <c r="H1198" s="562"/>
      <c r="I1198" s="562"/>
      <c r="J1198" s="562"/>
    </row>
    <row r="1199" spans="2:10" ht="12.75">
      <c r="B1199" s="562"/>
      <c r="C1199" s="562"/>
      <c r="D1199" s="562"/>
      <c r="E1199" s="562"/>
      <c r="F1199" s="562"/>
      <c r="G1199" s="562"/>
      <c r="H1199" s="562"/>
      <c r="I1199" s="562"/>
      <c r="J1199" s="562"/>
    </row>
    <row r="1200" spans="2:10" ht="12.75">
      <c r="B1200" s="562"/>
      <c r="C1200" s="562"/>
      <c r="D1200" s="562"/>
      <c r="E1200" s="562"/>
      <c r="F1200" s="562"/>
      <c r="G1200" s="562"/>
      <c r="H1200" s="562"/>
      <c r="I1200" s="562"/>
      <c r="J1200" s="562"/>
    </row>
    <row r="1201" spans="2:10" ht="12.75">
      <c r="B1201" s="562"/>
      <c r="C1201" s="562"/>
      <c r="D1201" s="562"/>
      <c r="E1201" s="562"/>
      <c r="F1201" s="562"/>
      <c r="G1201" s="562"/>
      <c r="H1201" s="562"/>
      <c r="I1201" s="562"/>
      <c r="J1201" s="562"/>
    </row>
    <row r="1202" spans="2:10" ht="12.75">
      <c r="B1202" s="562"/>
      <c r="C1202" s="562"/>
      <c r="D1202" s="562"/>
      <c r="E1202" s="562"/>
      <c r="F1202" s="562"/>
      <c r="G1202" s="562"/>
      <c r="H1202" s="562"/>
      <c r="I1202" s="562"/>
      <c r="J1202" s="562"/>
    </row>
    <row r="1203" spans="2:10" ht="12.75">
      <c r="B1203" s="562"/>
      <c r="C1203" s="562"/>
      <c r="D1203" s="562"/>
      <c r="E1203" s="562"/>
      <c r="F1203" s="562"/>
      <c r="G1203" s="562"/>
      <c r="H1203" s="562"/>
      <c r="I1203" s="562"/>
      <c r="J1203" s="562"/>
    </row>
    <row r="1204" spans="2:10" ht="12.75">
      <c r="B1204" s="562"/>
      <c r="C1204" s="562"/>
      <c r="D1204" s="562"/>
      <c r="E1204" s="562"/>
      <c r="F1204" s="562"/>
      <c r="G1204" s="562"/>
      <c r="H1204" s="562"/>
      <c r="I1204" s="562"/>
      <c r="J1204" s="562"/>
    </row>
    <row r="1205" spans="2:10" ht="12.75">
      <c r="B1205" s="562"/>
      <c r="C1205" s="562"/>
      <c r="D1205" s="562"/>
      <c r="E1205" s="562"/>
      <c r="F1205" s="562"/>
      <c r="G1205" s="562"/>
      <c r="H1205" s="562"/>
      <c r="I1205" s="562"/>
      <c r="J1205" s="562"/>
    </row>
    <row r="1206" spans="2:10" ht="12.75">
      <c r="B1206" s="562"/>
      <c r="C1206" s="562"/>
      <c r="D1206" s="562"/>
      <c r="E1206" s="562"/>
      <c r="F1206" s="562"/>
      <c r="G1206" s="562"/>
      <c r="H1206" s="562"/>
      <c r="I1206" s="562"/>
      <c r="J1206" s="562"/>
    </row>
    <row r="1207" spans="2:10" ht="12.75">
      <c r="B1207" s="562"/>
      <c r="C1207" s="562"/>
      <c r="D1207" s="562"/>
      <c r="E1207" s="562"/>
      <c r="F1207" s="562"/>
      <c r="G1207" s="562"/>
      <c r="H1207" s="562"/>
      <c r="I1207" s="562"/>
      <c r="J1207" s="562"/>
    </row>
    <row r="1208" spans="2:10" ht="12.75">
      <c r="B1208" s="562"/>
      <c r="C1208" s="562"/>
      <c r="D1208" s="562"/>
      <c r="E1208" s="562"/>
      <c r="F1208" s="562"/>
      <c r="G1208" s="562"/>
      <c r="H1208" s="562"/>
      <c r="I1208" s="562"/>
      <c r="J1208" s="562"/>
    </row>
    <row r="1209" spans="2:10" ht="12.75">
      <c r="B1209" s="562"/>
      <c r="C1209" s="562"/>
      <c r="D1209" s="562"/>
      <c r="E1209" s="562"/>
      <c r="F1209" s="562"/>
      <c r="G1209" s="562"/>
      <c r="H1209" s="562"/>
      <c r="I1209" s="562"/>
      <c r="J1209" s="562"/>
    </row>
    <row r="1210" spans="2:10" ht="12.75">
      <c r="B1210" s="562"/>
      <c r="C1210" s="562"/>
      <c r="D1210" s="562"/>
      <c r="E1210" s="562"/>
      <c r="F1210" s="562"/>
      <c r="G1210" s="562"/>
      <c r="H1210" s="562"/>
      <c r="I1210" s="562"/>
      <c r="J1210" s="562"/>
    </row>
    <row r="1211" spans="2:10" ht="12.75">
      <c r="B1211" s="562"/>
      <c r="C1211" s="562"/>
      <c r="D1211" s="562"/>
      <c r="E1211" s="562"/>
      <c r="F1211" s="562"/>
      <c r="G1211" s="562"/>
      <c r="H1211" s="562"/>
      <c r="I1211" s="562"/>
      <c r="J1211" s="562"/>
    </row>
    <row r="1212" spans="2:10" ht="12.75">
      <c r="B1212" s="562"/>
      <c r="C1212" s="562"/>
      <c r="D1212" s="562"/>
      <c r="E1212" s="562"/>
      <c r="F1212" s="562"/>
      <c r="G1212" s="562"/>
      <c r="H1212" s="562"/>
      <c r="I1212" s="562"/>
      <c r="J1212" s="562"/>
    </row>
    <row r="1213" spans="2:10" ht="12.75">
      <c r="B1213" s="562"/>
      <c r="C1213" s="562"/>
      <c r="D1213" s="562"/>
      <c r="E1213" s="562"/>
      <c r="F1213" s="562"/>
      <c r="G1213" s="562"/>
      <c r="H1213" s="562"/>
      <c r="I1213" s="562"/>
      <c r="J1213" s="562"/>
    </row>
    <row r="1214" spans="2:10" ht="12.75">
      <c r="B1214" s="562"/>
      <c r="C1214" s="562"/>
      <c r="D1214" s="562"/>
      <c r="E1214" s="562"/>
      <c r="F1214" s="562"/>
      <c r="G1214" s="562"/>
      <c r="H1214" s="562"/>
      <c r="I1214" s="562"/>
      <c r="J1214" s="562"/>
    </row>
    <row r="1215" spans="2:10" ht="12.75">
      <c r="B1215" s="562"/>
      <c r="C1215" s="562"/>
      <c r="D1215" s="562"/>
      <c r="E1215" s="562"/>
      <c r="F1215" s="562"/>
      <c r="G1215" s="562"/>
      <c r="H1215" s="562"/>
      <c r="I1215" s="562"/>
      <c r="J1215" s="562"/>
    </row>
    <row r="1216" spans="2:10" ht="12.75">
      <c r="B1216" s="562"/>
      <c r="C1216" s="562"/>
      <c r="D1216" s="562"/>
      <c r="E1216" s="562"/>
      <c r="F1216" s="562"/>
      <c r="G1216" s="562"/>
      <c r="H1216" s="562"/>
      <c r="I1216" s="562"/>
      <c r="J1216" s="562"/>
    </row>
    <row r="1217" spans="2:10" ht="12.75">
      <c r="B1217" s="562"/>
      <c r="C1217" s="562"/>
      <c r="D1217" s="562"/>
      <c r="E1217" s="562"/>
      <c r="F1217" s="562"/>
      <c r="G1217" s="562"/>
      <c r="H1217" s="562"/>
      <c r="I1217" s="562"/>
      <c r="J1217" s="562"/>
    </row>
    <row r="1218" spans="2:10" ht="12.75">
      <c r="B1218" s="562"/>
      <c r="C1218" s="562"/>
      <c r="D1218" s="562"/>
      <c r="E1218" s="562"/>
      <c r="F1218" s="562"/>
      <c r="G1218" s="562"/>
      <c r="H1218" s="562"/>
      <c r="I1218" s="562"/>
      <c r="J1218" s="562"/>
    </row>
    <row r="1219" spans="2:10" ht="12.75">
      <c r="B1219" s="562"/>
      <c r="C1219" s="562"/>
      <c r="D1219" s="562"/>
      <c r="E1219" s="562"/>
      <c r="F1219" s="562"/>
      <c r="G1219" s="562"/>
      <c r="H1219" s="562"/>
      <c r="I1219" s="562"/>
      <c r="J1219" s="562"/>
    </row>
    <row r="1220" spans="2:10" ht="12.75">
      <c r="B1220" s="562"/>
      <c r="C1220" s="562"/>
      <c r="D1220" s="562"/>
      <c r="E1220" s="562"/>
      <c r="F1220" s="562"/>
      <c r="G1220" s="562"/>
      <c r="H1220" s="562"/>
      <c r="I1220" s="562"/>
      <c r="J1220" s="562"/>
    </row>
    <row r="1221" spans="2:10" ht="12.75">
      <c r="B1221" s="562"/>
      <c r="C1221" s="562"/>
      <c r="D1221" s="562"/>
      <c r="E1221" s="562"/>
      <c r="F1221" s="562"/>
      <c r="G1221" s="562"/>
      <c r="H1221" s="562"/>
      <c r="I1221" s="562"/>
      <c r="J1221" s="562"/>
    </row>
    <row r="1222" spans="2:10" ht="12.75">
      <c r="B1222" s="562"/>
      <c r="C1222" s="562"/>
      <c r="D1222" s="562"/>
      <c r="E1222" s="562"/>
      <c r="F1222" s="562"/>
      <c r="G1222" s="562"/>
      <c r="H1222" s="562"/>
      <c r="I1222" s="562"/>
      <c r="J1222" s="562"/>
    </row>
    <row r="1223" spans="2:10" ht="12.75">
      <c r="B1223" s="562"/>
      <c r="C1223" s="562"/>
      <c r="D1223" s="562"/>
      <c r="E1223" s="562"/>
      <c r="F1223" s="562"/>
      <c r="G1223" s="562"/>
      <c r="H1223" s="562"/>
      <c r="I1223" s="562"/>
      <c r="J1223" s="562"/>
    </row>
    <row r="1224" spans="2:10" ht="12.75">
      <c r="B1224" s="562"/>
      <c r="C1224" s="562"/>
      <c r="D1224" s="562"/>
      <c r="E1224" s="562"/>
      <c r="F1224" s="562"/>
      <c r="G1224" s="562"/>
      <c r="H1224" s="562"/>
      <c r="I1224" s="562"/>
      <c r="J1224" s="562"/>
    </row>
    <row r="1225" spans="2:10" ht="12.75">
      <c r="B1225" s="562"/>
      <c r="C1225" s="562"/>
      <c r="D1225" s="562"/>
      <c r="E1225" s="562"/>
      <c r="F1225" s="562"/>
      <c r="G1225" s="562"/>
      <c r="H1225" s="562"/>
      <c r="I1225" s="562"/>
      <c r="J1225" s="562"/>
    </row>
    <row r="1226" spans="2:10" ht="12.75">
      <c r="B1226" s="562"/>
      <c r="C1226" s="562"/>
      <c r="D1226" s="562"/>
      <c r="E1226" s="562"/>
      <c r="F1226" s="562"/>
      <c r="G1226" s="562"/>
      <c r="H1226" s="562"/>
      <c r="I1226" s="562"/>
      <c r="J1226" s="562"/>
    </row>
    <row r="1227" spans="2:10" ht="12.75">
      <c r="B1227" s="562"/>
      <c r="C1227" s="562"/>
      <c r="D1227" s="562"/>
      <c r="E1227" s="562"/>
      <c r="F1227" s="562"/>
      <c r="G1227" s="562"/>
      <c r="H1227" s="562"/>
      <c r="I1227" s="562"/>
      <c r="J1227" s="562"/>
    </row>
    <row r="1228" spans="2:10" ht="12.75">
      <c r="B1228" s="562"/>
      <c r="C1228" s="562"/>
      <c r="D1228" s="562"/>
      <c r="E1228" s="562"/>
      <c r="F1228" s="562"/>
      <c r="G1228" s="562"/>
      <c r="H1228" s="562"/>
      <c r="I1228" s="562"/>
      <c r="J1228" s="562"/>
    </row>
    <row r="1229" spans="2:10" ht="12.75">
      <c r="B1229" s="562"/>
      <c r="C1229" s="562"/>
      <c r="D1229" s="562"/>
      <c r="E1229" s="562"/>
      <c r="F1229" s="562"/>
      <c r="G1229" s="562"/>
      <c r="H1229" s="562"/>
      <c r="I1229" s="562"/>
      <c r="J1229" s="562"/>
    </row>
    <row r="1230" spans="2:10" ht="12.75">
      <c r="B1230" s="562"/>
      <c r="C1230" s="562"/>
      <c r="D1230" s="562"/>
      <c r="E1230" s="562"/>
      <c r="F1230" s="562"/>
      <c r="G1230" s="562"/>
      <c r="H1230" s="562"/>
      <c r="I1230" s="562"/>
      <c r="J1230" s="562"/>
    </row>
    <row r="1231" spans="2:10" ht="12.75">
      <c r="B1231" s="562"/>
      <c r="C1231" s="562"/>
      <c r="D1231" s="562"/>
      <c r="E1231" s="562"/>
      <c r="F1231" s="562"/>
      <c r="G1231" s="562"/>
      <c r="H1231" s="562"/>
      <c r="I1231" s="562"/>
      <c r="J1231" s="562"/>
    </row>
    <row r="1232" spans="2:10" ht="12.75">
      <c r="B1232" s="562"/>
      <c r="C1232" s="562"/>
      <c r="D1232" s="562"/>
      <c r="E1232" s="562"/>
      <c r="F1232" s="562"/>
      <c r="G1232" s="562"/>
      <c r="H1232" s="562"/>
      <c r="I1232" s="562"/>
      <c r="J1232" s="562"/>
    </row>
    <row r="1233" spans="2:10" ht="12.75">
      <c r="B1233" s="562"/>
      <c r="C1233" s="562"/>
      <c r="D1233" s="562"/>
      <c r="E1233" s="562"/>
      <c r="F1233" s="562"/>
      <c r="G1233" s="562"/>
      <c r="H1233" s="562"/>
      <c r="I1233" s="562"/>
      <c r="J1233" s="562"/>
    </row>
    <row r="1234" spans="2:10" ht="12.75">
      <c r="B1234" s="562"/>
      <c r="C1234" s="562"/>
      <c r="D1234" s="562"/>
      <c r="E1234" s="562"/>
      <c r="F1234" s="562"/>
      <c r="G1234" s="562"/>
      <c r="H1234" s="562"/>
      <c r="I1234" s="562"/>
      <c r="J1234" s="562"/>
    </row>
    <row r="1235" spans="2:10" ht="12.75">
      <c r="B1235" s="562"/>
      <c r="C1235" s="562"/>
      <c r="D1235" s="562"/>
      <c r="E1235" s="562"/>
      <c r="F1235" s="562"/>
      <c r="G1235" s="562"/>
      <c r="H1235" s="562"/>
      <c r="I1235" s="562"/>
      <c r="J1235" s="562"/>
    </row>
    <row r="1236" spans="2:10" ht="12.75">
      <c r="B1236" s="562"/>
      <c r="C1236" s="562"/>
      <c r="D1236" s="562"/>
      <c r="E1236" s="562"/>
      <c r="F1236" s="562"/>
      <c r="G1236" s="562"/>
      <c r="H1236" s="562"/>
      <c r="I1236" s="562"/>
      <c r="J1236" s="562"/>
    </row>
    <row r="1237" spans="2:10" ht="12.75">
      <c r="B1237" s="562"/>
      <c r="C1237" s="562"/>
      <c r="D1237" s="562"/>
      <c r="E1237" s="562"/>
      <c r="F1237" s="562"/>
      <c r="G1237" s="562"/>
      <c r="H1237" s="562"/>
      <c r="I1237" s="562"/>
      <c r="J1237" s="562"/>
    </row>
    <row r="1238" spans="2:10" ht="12.75">
      <c r="B1238" s="562"/>
      <c r="C1238" s="562"/>
      <c r="D1238" s="562"/>
      <c r="E1238" s="562"/>
      <c r="F1238" s="562"/>
      <c r="G1238" s="562"/>
      <c r="H1238" s="562"/>
      <c r="I1238" s="562"/>
      <c r="J1238" s="562"/>
    </row>
    <row r="1239" spans="2:10" ht="12.75">
      <c r="B1239" s="562"/>
      <c r="C1239" s="562"/>
      <c r="D1239" s="562"/>
      <c r="E1239" s="562"/>
      <c r="F1239" s="562"/>
      <c r="G1239" s="562"/>
      <c r="H1239" s="562"/>
      <c r="I1239" s="562"/>
      <c r="J1239" s="562"/>
    </row>
    <row r="1240" spans="2:10" ht="12.75">
      <c r="B1240" s="562"/>
      <c r="C1240" s="562"/>
      <c r="D1240" s="562"/>
      <c r="E1240" s="562"/>
      <c r="F1240" s="562"/>
      <c r="G1240" s="562"/>
      <c r="H1240" s="562"/>
      <c r="I1240" s="562"/>
      <c r="J1240" s="562"/>
    </row>
    <row r="1241" spans="2:10" ht="12.75">
      <c r="B1241" s="562"/>
      <c r="C1241" s="562"/>
      <c r="D1241" s="562"/>
      <c r="E1241" s="562"/>
      <c r="F1241" s="562"/>
      <c r="G1241" s="562"/>
      <c r="H1241" s="562"/>
      <c r="I1241" s="562"/>
      <c r="J1241" s="562"/>
    </row>
    <row r="1242" spans="2:10" ht="12.75">
      <c r="B1242" s="562"/>
      <c r="C1242" s="562"/>
      <c r="D1242" s="562"/>
      <c r="E1242" s="562"/>
      <c r="F1242" s="562"/>
      <c r="G1242" s="562"/>
      <c r="H1242" s="562"/>
      <c r="I1242" s="562"/>
      <c r="J1242" s="562"/>
    </row>
    <row r="1243" spans="2:10" ht="12.75">
      <c r="B1243" s="562"/>
      <c r="C1243" s="562"/>
      <c r="D1243" s="562"/>
      <c r="E1243" s="562"/>
      <c r="F1243" s="562"/>
      <c r="G1243" s="562"/>
      <c r="H1243" s="562"/>
      <c r="I1243" s="562"/>
      <c r="J1243" s="562"/>
    </row>
    <row r="1244" spans="2:10" ht="12.75">
      <c r="B1244" s="562"/>
      <c r="C1244" s="562"/>
      <c r="D1244" s="562"/>
      <c r="E1244" s="562"/>
      <c r="F1244" s="562"/>
      <c r="G1244" s="562"/>
      <c r="H1244" s="562"/>
      <c r="I1244" s="562"/>
      <c r="J1244" s="562"/>
    </row>
    <row r="1245" spans="2:10" ht="12.75">
      <c r="B1245" s="562"/>
      <c r="C1245" s="562"/>
      <c r="D1245" s="562"/>
      <c r="E1245" s="562"/>
      <c r="F1245" s="562"/>
      <c r="G1245" s="562"/>
      <c r="H1245" s="562"/>
      <c r="I1245" s="562"/>
      <c r="J1245" s="562"/>
    </row>
    <row r="1246" spans="2:10" ht="12.75">
      <c r="B1246" s="562"/>
      <c r="C1246" s="562"/>
      <c r="D1246" s="562"/>
      <c r="E1246" s="562"/>
      <c r="F1246" s="562"/>
      <c r="G1246" s="562"/>
      <c r="H1246" s="562"/>
      <c r="I1246" s="562"/>
      <c r="J1246" s="562"/>
    </row>
    <row r="1247" spans="2:10" ht="12.75">
      <c r="B1247" s="562"/>
      <c r="C1247" s="562"/>
      <c r="D1247" s="562"/>
      <c r="E1247" s="562"/>
      <c r="F1247" s="562"/>
      <c r="G1247" s="562"/>
      <c r="H1247" s="562"/>
      <c r="I1247" s="562"/>
      <c r="J1247" s="562"/>
    </row>
    <row r="1248" spans="2:10" ht="12.75">
      <c r="B1248" s="562"/>
      <c r="C1248" s="562"/>
      <c r="D1248" s="562"/>
      <c r="E1248" s="562"/>
      <c r="F1248" s="562"/>
      <c r="G1248" s="562"/>
      <c r="H1248" s="562"/>
      <c r="I1248" s="562"/>
      <c r="J1248" s="562"/>
    </row>
    <row r="1249" spans="2:10" ht="12.75">
      <c r="B1249" s="562"/>
      <c r="C1249" s="562"/>
      <c r="D1249" s="562"/>
      <c r="E1249" s="562"/>
      <c r="F1249" s="562"/>
      <c r="G1249" s="562"/>
      <c r="H1249" s="562"/>
      <c r="I1249" s="562"/>
      <c r="J1249" s="562"/>
    </row>
    <row r="1250" spans="2:10" ht="12.75">
      <c r="B1250" s="562"/>
      <c r="C1250" s="562"/>
      <c r="D1250" s="562"/>
      <c r="E1250" s="562"/>
      <c r="F1250" s="562"/>
      <c r="G1250" s="562"/>
      <c r="H1250" s="562"/>
      <c r="I1250" s="562"/>
      <c r="J1250" s="562"/>
    </row>
    <row r="1251" spans="2:10" ht="12.75">
      <c r="B1251" s="562"/>
      <c r="C1251" s="562"/>
      <c r="D1251" s="562"/>
      <c r="E1251" s="562"/>
      <c r="F1251" s="562"/>
      <c r="G1251" s="562"/>
      <c r="H1251" s="562"/>
      <c r="I1251" s="562"/>
      <c r="J1251" s="562"/>
    </row>
    <row r="1252" spans="2:10" ht="12.75">
      <c r="B1252" s="562"/>
      <c r="C1252" s="562"/>
      <c r="D1252" s="562"/>
      <c r="E1252" s="562"/>
      <c r="F1252" s="562"/>
      <c r="G1252" s="562"/>
      <c r="H1252" s="562"/>
      <c r="I1252" s="562"/>
      <c r="J1252" s="562"/>
    </row>
    <row r="1253" spans="2:10" ht="12.75">
      <c r="B1253" s="562"/>
      <c r="C1253" s="562"/>
      <c r="D1253" s="562"/>
      <c r="E1253" s="562"/>
      <c r="F1253" s="562"/>
      <c r="G1253" s="562"/>
      <c r="H1253" s="562"/>
      <c r="I1253" s="562"/>
      <c r="J1253" s="562"/>
    </row>
    <row r="1254" spans="2:10" ht="12.75">
      <c r="B1254" s="562"/>
      <c r="C1254" s="562"/>
      <c r="D1254" s="562"/>
      <c r="E1254" s="562"/>
      <c r="F1254" s="562"/>
      <c r="G1254" s="562"/>
      <c r="H1254" s="562"/>
      <c r="I1254" s="562"/>
      <c r="J1254" s="562"/>
    </row>
    <row r="1255" spans="2:10" ht="12.75">
      <c r="B1255" s="562"/>
      <c r="C1255" s="562"/>
      <c r="D1255" s="562"/>
      <c r="E1255" s="562"/>
      <c r="F1255" s="562"/>
      <c r="G1255" s="562"/>
      <c r="H1255" s="562"/>
      <c r="I1255" s="562"/>
      <c r="J1255" s="562"/>
    </row>
    <row r="1256" spans="2:10" ht="12.75">
      <c r="B1256" s="562"/>
      <c r="C1256" s="562"/>
      <c r="D1256" s="562"/>
      <c r="E1256" s="562"/>
      <c r="F1256" s="562"/>
      <c r="G1256" s="562"/>
      <c r="H1256" s="562"/>
      <c r="I1256" s="562"/>
      <c r="J1256" s="562"/>
    </row>
    <row r="1257" spans="2:10" ht="12.75">
      <c r="B1257" s="562"/>
      <c r="C1257" s="562"/>
      <c r="D1257" s="562"/>
      <c r="E1257" s="562"/>
      <c r="F1257" s="562"/>
      <c r="G1257" s="562"/>
      <c r="H1257" s="562"/>
      <c r="I1257" s="562"/>
      <c r="J1257" s="562"/>
    </row>
    <row r="1258" spans="2:10" ht="12.75">
      <c r="B1258" s="562"/>
      <c r="C1258" s="562"/>
      <c r="D1258" s="562"/>
      <c r="E1258" s="562"/>
      <c r="F1258" s="562"/>
      <c r="G1258" s="562"/>
      <c r="H1258" s="562"/>
      <c r="I1258" s="562"/>
      <c r="J1258" s="562"/>
    </row>
    <row r="1259" spans="2:10" ht="12.75">
      <c r="B1259" s="562"/>
      <c r="C1259" s="562"/>
      <c r="D1259" s="562"/>
      <c r="E1259" s="562"/>
      <c r="F1259" s="562"/>
      <c r="G1259" s="562"/>
      <c r="H1259" s="562"/>
      <c r="I1259" s="562"/>
      <c r="J1259" s="562"/>
    </row>
    <row r="1260" spans="2:10" ht="12.75">
      <c r="B1260" s="562"/>
      <c r="C1260" s="562"/>
      <c r="D1260" s="562"/>
      <c r="E1260" s="562"/>
      <c r="F1260" s="562"/>
      <c r="G1260" s="562"/>
      <c r="H1260" s="562"/>
      <c r="I1260" s="562"/>
      <c r="J1260" s="562"/>
    </row>
    <row r="1261" spans="2:10" ht="12.75">
      <c r="B1261" s="562"/>
      <c r="C1261" s="562"/>
      <c r="D1261" s="562"/>
      <c r="E1261" s="562"/>
      <c r="F1261" s="562"/>
      <c r="G1261" s="562"/>
      <c r="H1261" s="562"/>
      <c r="I1261" s="562"/>
      <c r="J1261" s="562"/>
    </row>
    <row r="1262" spans="2:10" ht="12.75">
      <c r="B1262" s="562"/>
      <c r="C1262" s="562"/>
      <c r="D1262" s="562"/>
      <c r="E1262" s="562"/>
      <c r="F1262" s="562"/>
      <c r="G1262" s="562"/>
      <c r="H1262" s="562"/>
      <c r="I1262" s="562"/>
      <c r="J1262" s="562"/>
    </row>
    <row r="1263" spans="2:10" ht="12.75">
      <c r="B1263" s="562"/>
      <c r="C1263" s="562"/>
      <c r="D1263" s="562"/>
      <c r="E1263" s="562"/>
      <c r="F1263" s="562"/>
      <c r="G1263" s="562"/>
      <c r="H1263" s="562"/>
      <c r="I1263" s="562"/>
      <c r="J1263" s="562"/>
    </row>
    <row r="1264" spans="2:10" ht="12.75">
      <c r="B1264" s="562"/>
      <c r="C1264" s="562"/>
      <c r="D1264" s="562"/>
      <c r="E1264" s="562"/>
      <c r="F1264" s="562"/>
      <c r="G1264" s="562"/>
      <c r="H1264" s="562"/>
      <c r="I1264" s="562"/>
      <c r="J1264" s="562"/>
    </row>
    <row r="1265" spans="2:10" ht="12.75">
      <c r="B1265" s="562"/>
      <c r="C1265" s="562"/>
      <c r="D1265" s="562"/>
      <c r="E1265" s="562"/>
      <c r="F1265" s="562"/>
      <c r="G1265" s="562"/>
      <c r="H1265" s="562"/>
      <c r="I1265" s="562"/>
      <c r="J1265" s="562"/>
    </row>
    <row r="1266" spans="2:10" ht="12.75">
      <c r="B1266" s="562"/>
      <c r="C1266" s="562"/>
      <c r="D1266" s="562"/>
      <c r="E1266" s="562"/>
      <c r="F1266" s="562"/>
      <c r="G1266" s="562"/>
      <c r="H1266" s="562"/>
      <c r="I1266" s="562"/>
      <c r="J1266" s="562"/>
    </row>
    <row r="1267" spans="2:10" ht="12.75">
      <c r="B1267" s="562"/>
      <c r="C1267" s="562"/>
      <c r="D1267" s="562"/>
      <c r="E1267" s="562"/>
      <c r="F1267" s="562"/>
      <c r="G1267" s="562"/>
      <c r="H1267" s="562"/>
      <c r="I1267" s="562"/>
      <c r="J1267" s="562"/>
    </row>
    <row r="1268" spans="2:10" ht="12.75">
      <c r="B1268" s="562"/>
      <c r="C1268" s="562"/>
      <c r="D1268" s="562"/>
      <c r="E1268" s="562"/>
      <c r="F1268" s="562"/>
      <c r="G1268" s="562"/>
      <c r="H1268" s="562"/>
      <c r="I1268" s="562"/>
      <c r="J1268" s="562"/>
    </row>
    <row r="1269" spans="2:10" ht="12.75">
      <c r="B1269" s="562"/>
      <c r="C1269" s="562"/>
      <c r="D1269" s="562"/>
      <c r="E1269" s="562"/>
      <c r="F1269" s="562"/>
      <c r="G1269" s="562"/>
      <c r="H1269" s="562"/>
      <c r="I1269" s="562"/>
      <c r="J1269" s="562"/>
    </row>
    <row r="1270" spans="2:10" ht="12.75">
      <c r="B1270" s="562"/>
      <c r="C1270" s="562"/>
      <c r="D1270" s="562"/>
      <c r="E1270" s="562"/>
      <c r="F1270" s="562"/>
      <c r="G1270" s="562"/>
      <c r="H1270" s="562"/>
      <c r="I1270" s="562"/>
      <c r="J1270" s="562"/>
    </row>
    <row r="1271" spans="2:10" ht="12.75">
      <c r="B1271" s="562"/>
      <c r="C1271" s="562"/>
      <c r="D1271" s="562"/>
      <c r="E1271" s="562"/>
      <c r="F1271" s="562"/>
      <c r="G1271" s="562"/>
      <c r="H1271" s="562"/>
      <c r="I1271" s="562"/>
      <c r="J1271" s="562"/>
    </row>
    <row r="1272" spans="2:10" ht="12.75">
      <c r="B1272" s="562"/>
      <c r="C1272" s="562"/>
      <c r="D1272" s="562"/>
      <c r="E1272" s="562"/>
      <c r="F1272" s="562"/>
      <c r="G1272" s="562"/>
      <c r="H1272" s="562"/>
      <c r="I1272" s="562"/>
      <c r="J1272" s="562"/>
    </row>
    <row r="1273" spans="2:10" ht="12.75">
      <c r="B1273" s="562"/>
      <c r="C1273" s="562"/>
      <c r="D1273" s="562"/>
      <c r="E1273" s="562"/>
      <c r="F1273" s="562"/>
      <c r="G1273" s="562"/>
      <c r="H1273" s="562"/>
      <c r="I1273" s="562"/>
      <c r="J1273" s="562"/>
    </row>
    <row r="1274" spans="2:10" ht="12.75">
      <c r="B1274" s="562"/>
      <c r="C1274" s="562"/>
      <c r="D1274" s="562"/>
      <c r="E1274" s="562"/>
      <c r="F1274" s="562"/>
      <c r="G1274" s="562"/>
      <c r="H1274" s="562"/>
      <c r="I1274" s="562"/>
      <c r="J1274" s="562"/>
    </row>
    <row r="1275" spans="2:10" ht="12.75">
      <c r="B1275" s="562"/>
      <c r="C1275" s="562"/>
      <c r="D1275" s="562"/>
      <c r="E1275" s="562"/>
      <c r="F1275" s="562"/>
      <c r="G1275" s="562"/>
      <c r="H1275" s="562"/>
      <c r="I1275" s="562"/>
      <c r="J1275" s="562"/>
    </row>
    <row r="1276" spans="2:10" ht="12.75">
      <c r="B1276" s="562"/>
      <c r="C1276" s="562"/>
      <c r="D1276" s="562"/>
      <c r="E1276" s="562"/>
      <c r="F1276" s="562"/>
      <c r="G1276" s="562"/>
      <c r="H1276" s="562"/>
      <c r="I1276" s="562"/>
      <c r="J1276" s="562"/>
    </row>
    <row r="1277" spans="2:10" ht="12.75">
      <c r="B1277" s="562"/>
      <c r="C1277" s="562"/>
      <c r="D1277" s="562"/>
      <c r="E1277" s="562"/>
      <c r="F1277" s="562"/>
      <c r="G1277" s="562"/>
      <c r="H1277" s="562"/>
      <c r="I1277" s="562"/>
      <c r="J1277" s="562"/>
    </row>
    <row r="1278" spans="2:10" ht="12.75">
      <c r="B1278" s="562"/>
      <c r="C1278" s="562"/>
      <c r="D1278" s="562"/>
      <c r="E1278" s="562"/>
      <c r="F1278" s="562"/>
      <c r="G1278" s="562"/>
      <c r="H1278" s="562"/>
      <c r="I1278" s="562"/>
      <c r="J1278" s="562"/>
    </row>
    <row r="1279" spans="2:10" ht="12.75">
      <c r="B1279" s="562"/>
      <c r="C1279" s="562"/>
      <c r="D1279" s="562"/>
      <c r="E1279" s="562"/>
      <c r="F1279" s="562"/>
      <c r="G1279" s="562"/>
      <c r="H1279" s="562"/>
      <c r="I1279" s="562"/>
      <c r="J1279" s="562"/>
    </row>
    <row r="1280" spans="2:10" ht="12.75">
      <c r="B1280" s="562"/>
      <c r="C1280" s="562"/>
      <c r="D1280" s="562"/>
      <c r="E1280" s="562"/>
      <c r="F1280" s="562"/>
      <c r="G1280" s="562"/>
      <c r="H1280" s="562"/>
      <c r="I1280" s="562"/>
      <c r="J1280" s="562"/>
    </row>
    <row r="1281" spans="2:10" ht="12.75">
      <c r="B1281" s="562"/>
      <c r="C1281" s="562"/>
      <c r="D1281" s="562"/>
      <c r="E1281" s="562"/>
      <c r="F1281" s="562"/>
      <c r="G1281" s="562"/>
      <c r="H1281" s="562"/>
      <c r="I1281" s="562"/>
      <c r="J1281" s="562"/>
    </row>
    <row r="1282" spans="2:10" ht="12.75">
      <c r="B1282" s="562"/>
      <c r="C1282" s="562"/>
      <c r="D1282" s="562"/>
      <c r="E1282" s="562"/>
      <c r="F1282" s="562"/>
      <c r="G1282" s="562"/>
      <c r="H1282" s="562"/>
      <c r="I1282" s="562"/>
      <c r="J1282" s="562"/>
    </row>
    <row r="1283" spans="2:10" ht="12.75">
      <c r="B1283" s="562"/>
      <c r="C1283" s="562"/>
      <c r="D1283" s="562"/>
      <c r="E1283" s="562"/>
      <c r="F1283" s="562"/>
      <c r="G1283" s="562"/>
      <c r="H1283" s="562"/>
      <c r="I1283" s="562"/>
      <c r="J1283" s="562"/>
    </row>
    <row r="1284" spans="2:10" ht="12.75">
      <c r="B1284" s="562"/>
      <c r="C1284" s="562"/>
      <c r="D1284" s="562"/>
      <c r="E1284" s="562"/>
      <c r="F1284" s="562"/>
      <c r="G1284" s="562"/>
      <c r="H1284" s="562"/>
      <c r="I1284" s="562"/>
      <c r="J1284" s="562"/>
    </row>
    <row r="1285" spans="2:10" ht="12.75">
      <c r="B1285" s="562"/>
      <c r="C1285" s="562"/>
      <c r="D1285" s="562"/>
      <c r="E1285" s="562"/>
      <c r="F1285" s="562"/>
      <c r="G1285" s="562"/>
      <c r="H1285" s="562"/>
      <c r="I1285" s="562"/>
      <c r="J1285" s="562"/>
    </row>
    <row r="1286" spans="2:10" ht="12.75">
      <c r="B1286" s="562"/>
      <c r="C1286" s="562"/>
      <c r="D1286" s="562"/>
      <c r="E1286" s="562"/>
      <c r="F1286" s="562"/>
      <c r="G1286" s="562"/>
      <c r="H1286" s="562"/>
      <c r="I1286" s="562"/>
      <c r="J1286" s="562"/>
    </row>
    <row r="1287" spans="2:10" ht="12.75">
      <c r="B1287" s="562"/>
      <c r="C1287" s="562"/>
      <c r="D1287" s="562"/>
      <c r="E1287" s="562"/>
      <c r="F1287" s="562"/>
      <c r="G1287" s="562"/>
      <c r="H1287" s="562"/>
      <c r="I1287" s="562"/>
      <c r="J1287" s="562"/>
    </row>
    <row r="1288" spans="2:10" ht="12.75">
      <c r="B1288" s="562"/>
      <c r="C1288" s="562"/>
      <c r="D1288" s="562"/>
      <c r="E1288" s="562"/>
      <c r="F1288" s="562"/>
      <c r="G1288" s="562"/>
      <c r="H1288" s="562"/>
      <c r="I1288" s="562"/>
      <c r="J1288" s="562"/>
    </row>
    <row r="1289" spans="2:10" ht="12.75">
      <c r="B1289" s="562"/>
      <c r="C1289" s="562"/>
      <c r="D1289" s="562"/>
      <c r="E1289" s="562"/>
      <c r="F1289" s="562"/>
      <c r="G1289" s="562"/>
      <c r="H1289" s="562"/>
      <c r="I1289" s="562"/>
      <c r="J1289" s="562"/>
    </row>
    <row r="1290" spans="2:10" ht="12.75">
      <c r="B1290" s="562"/>
      <c r="C1290" s="562"/>
      <c r="D1290" s="562"/>
      <c r="E1290" s="562"/>
      <c r="F1290" s="562"/>
      <c r="G1290" s="562"/>
      <c r="H1290" s="562"/>
      <c r="I1290" s="562"/>
      <c r="J1290" s="562"/>
    </row>
    <row r="1291" spans="2:10" ht="12.75">
      <c r="B1291" s="562"/>
      <c r="C1291" s="562"/>
      <c r="D1291" s="562"/>
      <c r="E1291" s="562"/>
      <c r="F1291" s="562"/>
      <c r="G1291" s="562"/>
      <c r="H1291" s="562"/>
      <c r="I1291" s="562"/>
      <c r="J1291" s="562"/>
    </row>
    <row r="1292" spans="2:10" ht="12.75">
      <c r="B1292" s="562"/>
      <c r="C1292" s="562"/>
      <c r="D1292" s="562"/>
      <c r="E1292" s="562"/>
      <c r="F1292" s="562"/>
      <c r="G1292" s="562"/>
      <c r="H1292" s="562"/>
      <c r="I1292" s="562"/>
      <c r="J1292" s="562"/>
    </row>
    <row r="1293" spans="2:10" ht="12.75">
      <c r="B1293" s="562"/>
      <c r="C1293" s="562"/>
      <c r="D1293" s="562"/>
      <c r="E1293" s="562"/>
      <c r="F1293" s="562"/>
      <c r="G1293" s="562"/>
      <c r="H1293" s="562"/>
      <c r="I1293" s="562"/>
      <c r="J1293" s="562"/>
    </row>
    <row r="1294" spans="2:10" ht="12.75">
      <c r="B1294" s="562"/>
      <c r="C1294" s="562"/>
      <c r="D1294" s="562"/>
      <c r="E1294" s="562"/>
      <c r="F1294" s="562"/>
      <c r="G1294" s="562"/>
      <c r="H1294" s="562"/>
      <c r="I1294" s="562"/>
      <c r="J1294" s="562"/>
    </row>
    <row r="1295" spans="2:10" ht="12.75">
      <c r="B1295" s="562"/>
      <c r="C1295" s="562"/>
      <c r="D1295" s="562"/>
      <c r="E1295" s="562"/>
      <c r="F1295" s="562"/>
      <c r="G1295" s="562"/>
      <c r="H1295" s="562"/>
      <c r="I1295" s="562"/>
      <c r="J1295" s="562"/>
    </row>
    <row r="1296" spans="2:10" ht="12.75">
      <c r="B1296" s="562"/>
      <c r="C1296" s="562"/>
      <c r="D1296" s="562"/>
      <c r="E1296" s="562"/>
      <c r="F1296" s="562"/>
      <c r="G1296" s="562"/>
      <c r="H1296" s="562"/>
      <c r="I1296" s="562"/>
      <c r="J1296" s="562"/>
    </row>
    <row r="1297" spans="2:10" ht="12.75">
      <c r="B1297" s="562"/>
      <c r="C1297" s="562"/>
      <c r="D1297" s="562"/>
      <c r="E1297" s="562"/>
      <c r="F1297" s="562"/>
      <c r="G1297" s="562"/>
      <c r="H1297" s="562"/>
      <c r="I1297" s="562"/>
      <c r="J1297" s="562"/>
    </row>
    <row r="1298" spans="2:10" ht="12.75">
      <c r="B1298" s="562"/>
      <c r="C1298" s="562"/>
      <c r="D1298" s="562"/>
      <c r="E1298" s="562"/>
      <c r="F1298" s="562"/>
      <c r="G1298" s="562"/>
      <c r="H1298" s="562"/>
      <c r="I1298" s="562"/>
      <c r="J1298" s="562"/>
    </row>
    <row r="1299" spans="2:10" ht="12.75">
      <c r="B1299" s="562"/>
      <c r="C1299" s="562"/>
      <c r="D1299" s="562"/>
      <c r="E1299" s="562"/>
      <c r="F1299" s="562"/>
      <c r="G1299" s="562"/>
      <c r="H1299" s="562"/>
      <c r="I1299" s="562"/>
      <c r="J1299" s="562"/>
    </row>
    <row r="1300" spans="2:10" ht="12.75">
      <c r="B1300" s="562"/>
      <c r="C1300" s="562"/>
      <c r="D1300" s="562"/>
      <c r="E1300" s="562"/>
      <c r="F1300" s="562"/>
      <c r="G1300" s="562"/>
      <c r="H1300" s="562"/>
      <c r="I1300" s="562"/>
      <c r="J1300" s="562"/>
    </row>
    <row r="1301" spans="2:10" ht="12.75">
      <c r="B1301" s="562"/>
      <c r="C1301" s="562"/>
      <c r="D1301" s="562"/>
      <c r="E1301" s="562"/>
      <c r="F1301" s="562"/>
      <c r="G1301" s="562"/>
      <c r="H1301" s="562"/>
      <c r="I1301" s="562"/>
      <c r="J1301" s="562"/>
    </row>
    <row r="1302" spans="2:10" ht="12.75">
      <c r="B1302" s="562"/>
      <c r="C1302" s="562"/>
      <c r="D1302" s="562"/>
      <c r="E1302" s="562"/>
      <c r="F1302" s="562"/>
      <c r="G1302" s="562"/>
      <c r="H1302" s="562"/>
      <c r="I1302" s="562"/>
      <c r="J1302" s="562"/>
    </row>
    <row r="1303" spans="2:10" ht="12.75">
      <c r="B1303" s="562"/>
      <c r="C1303" s="562"/>
      <c r="D1303" s="562"/>
      <c r="E1303" s="562"/>
      <c r="F1303" s="562"/>
      <c r="G1303" s="562"/>
      <c r="H1303" s="562"/>
      <c r="I1303" s="562"/>
      <c r="J1303" s="562"/>
    </row>
    <row r="1304" spans="2:10" ht="12.75">
      <c r="B1304" s="562"/>
      <c r="C1304" s="562"/>
      <c r="D1304" s="562"/>
      <c r="E1304" s="562"/>
      <c r="F1304" s="562"/>
      <c r="G1304" s="562"/>
      <c r="H1304" s="562"/>
      <c r="I1304" s="562"/>
      <c r="J1304" s="562"/>
    </row>
    <row r="1305" spans="2:10" ht="12.75">
      <c r="B1305" s="562"/>
      <c r="C1305" s="562"/>
      <c r="D1305" s="562"/>
      <c r="E1305" s="562"/>
      <c r="F1305" s="562"/>
      <c r="G1305" s="562"/>
      <c r="H1305" s="562"/>
      <c r="I1305" s="562"/>
      <c r="J1305" s="562"/>
    </row>
    <row r="1306" spans="2:10" ht="12.75">
      <c r="B1306" s="562"/>
      <c r="C1306" s="562"/>
      <c r="D1306" s="562"/>
      <c r="E1306" s="562"/>
      <c r="F1306" s="562"/>
      <c r="G1306" s="562"/>
      <c r="H1306" s="562"/>
      <c r="I1306" s="562"/>
      <c r="J1306" s="562"/>
    </row>
    <row r="1307" spans="2:10" ht="12.75">
      <c r="B1307" s="562"/>
      <c r="C1307" s="562"/>
      <c r="D1307" s="562"/>
      <c r="E1307" s="562"/>
      <c r="F1307" s="562"/>
      <c r="G1307" s="562"/>
      <c r="H1307" s="562"/>
      <c r="I1307" s="562"/>
      <c r="J1307" s="562"/>
    </row>
    <row r="1308" spans="2:10" ht="12.75">
      <c r="B1308" s="562"/>
      <c r="C1308" s="562"/>
      <c r="D1308" s="562"/>
      <c r="E1308" s="562"/>
      <c r="F1308" s="562"/>
      <c r="G1308" s="562"/>
      <c r="H1308" s="562"/>
      <c r="I1308" s="562"/>
      <c r="J1308" s="562"/>
    </row>
    <row r="1309" spans="2:10" ht="12.75">
      <c r="B1309" s="562"/>
      <c r="C1309" s="562"/>
      <c r="D1309" s="562"/>
      <c r="E1309" s="562"/>
      <c r="F1309" s="562"/>
      <c r="G1309" s="562"/>
      <c r="H1309" s="562"/>
      <c r="I1309" s="562"/>
      <c r="J1309" s="562"/>
    </row>
    <row r="1310" spans="2:10" ht="12.75">
      <c r="B1310" s="562"/>
      <c r="C1310" s="562"/>
      <c r="D1310" s="562"/>
      <c r="E1310" s="562"/>
      <c r="F1310" s="562"/>
      <c r="G1310" s="562"/>
      <c r="H1310" s="562"/>
      <c r="I1310" s="562"/>
      <c r="J1310" s="562"/>
    </row>
    <row r="1311" spans="2:10" ht="12.75">
      <c r="B1311" s="562"/>
      <c r="C1311" s="562"/>
      <c r="D1311" s="562"/>
      <c r="E1311" s="562"/>
      <c r="F1311" s="562"/>
      <c r="G1311" s="562"/>
      <c r="H1311" s="562"/>
      <c r="I1311" s="562"/>
      <c r="J1311" s="562"/>
    </row>
    <row r="1312" spans="2:10" ht="12.75">
      <c r="B1312" s="562"/>
      <c r="C1312" s="562"/>
      <c r="D1312" s="562"/>
      <c r="E1312" s="562"/>
      <c r="F1312" s="562"/>
      <c r="G1312" s="562"/>
      <c r="H1312" s="562"/>
      <c r="I1312" s="562"/>
      <c r="J1312" s="562"/>
    </row>
    <row r="1313" spans="2:10" ht="12.75">
      <c r="B1313" s="562"/>
      <c r="C1313" s="562"/>
      <c r="D1313" s="562"/>
      <c r="E1313" s="562"/>
      <c r="F1313" s="562"/>
      <c r="G1313" s="562"/>
      <c r="H1313" s="562"/>
      <c r="I1313" s="562"/>
      <c r="J1313" s="562"/>
    </row>
    <row r="1314" spans="2:10" ht="12.75">
      <c r="B1314" s="562"/>
      <c r="C1314" s="562"/>
      <c r="D1314" s="562"/>
      <c r="E1314" s="562"/>
      <c r="F1314" s="562"/>
      <c r="G1314" s="562"/>
      <c r="H1314" s="562"/>
      <c r="I1314" s="562"/>
      <c r="J1314" s="562"/>
    </row>
    <row r="1315" spans="2:10" ht="12.75">
      <c r="B1315" s="562"/>
      <c r="C1315" s="562"/>
      <c r="D1315" s="562"/>
      <c r="E1315" s="562"/>
      <c r="F1315" s="562"/>
      <c r="G1315" s="562"/>
      <c r="H1315" s="562"/>
      <c r="I1315" s="562"/>
      <c r="J1315" s="562"/>
    </row>
    <row r="1316" spans="2:10" ht="12.75">
      <c r="B1316" s="562"/>
      <c r="C1316" s="562"/>
      <c r="D1316" s="562"/>
      <c r="E1316" s="562"/>
      <c r="F1316" s="562"/>
      <c r="G1316" s="562"/>
      <c r="H1316" s="562"/>
      <c r="I1316" s="562"/>
      <c r="J1316" s="562"/>
    </row>
    <row r="1317" spans="2:10" ht="12.75">
      <c r="B1317" s="562"/>
      <c r="C1317" s="562"/>
      <c r="D1317" s="562"/>
      <c r="E1317" s="562"/>
      <c r="F1317" s="562"/>
      <c r="G1317" s="562"/>
      <c r="H1317" s="562"/>
      <c r="I1317" s="562"/>
      <c r="J1317" s="562"/>
    </row>
    <row r="1318" spans="2:10" ht="12.75">
      <c r="B1318" s="562"/>
      <c r="C1318" s="562"/>
      <c r="D1318" s="562"/>
      <c r="E1318" s="562"/>
      <c r="F1318" s="562"/>
      <c r="G1318" s="562"/>
      <c r="H1318" s="562"/>
      <c r="I1318" s="562"/>
      <c r="J1318" s="562"/>
    </row>
    <row r="1319" spans="2:10" ht="12.75">
      <c r="B1319" s="562"/>
      <c r="C1319" s="562"/>
      <c r="D1319" s="562"/>
      <c r="E1319" s="562"/>
      <c r="F1319" s="562"/>
      <c r="G1319" s="562"/>
      <c r="H1319" s="562"/>
      <c r="I1319" s="562"/>
      <c r="J1319" s="562"/>
    </row>
    <row r="1320" spans="2:10" ht="12.75">
      <c r="B1320" s="562"/>
      <c r="C1320" s="562"/>
      <c r="D1320" s="562"/>
      <c r="E1320" s="562"/>
      <c r="F1320" s="562"/>
      <c r="G1320" s="562"/>
      <c r="H1320" s="562"/>
      <c r="I1320" s="562"/>
      <c r="J1320" s="562"/>
    </row>
    <row r="1321" spans="2:10" ht="12.75">
      <c r="B1321" s="562"/>
      <c r="C1321" s="562"/>
      <c r="D1321" s="562"/>
      <c r="E1321" s="562"/>
      <c r="F1321" s="562"/>
      <c r="G1321" s="562"/>
      <c r="H1321" s="562"/>
      <c r="I1321" s="562"/>
      <c r="J1321" s="562"/>
    </row>
    <row r="1322" spans="2:10" ht="12.75">
      <c r="B1322" s="562"/>
      <c r="C1322" s="562"/>
      <c r="D1322" s="562"/>
      <c r="E1322" s="562"/>
      <c r="F1322" s="562"/>
      <c r="G1322" s="562"/>
      <c r="H1322" s="562"/>
      <c r="I1322" s="562"/>
      <c r="J1322" s="562"/>
    </row>
    <row r="1323" spans="2:10" ht="12.75">
      <c r="B1323" s="562"/>
      <c r="C1323" s="562"/>
      <c r="D1323" s="562"/>
      <c r="E1323" s="562"/>
      <c r="F1323" s="562"/>
      <c r="G1323" s="562"/>
      <c r="H1323" s="562"/>
      <c r="I1323" s="562"/>
      <c r="J1323" s="562"/>
    </row>
    <row r="1324" spans="2:10" ht="12.75">
      <c r="B1324" s="562"/>
      <c r="C1324" s="562"/>
      <c r="D1324" s="562"/>
      <c r="E1324" s="562"/>
      <c r="F1324" s="562"/>
      <c r="G1324" s="562"/>
      <c r="H1324" s="562"/>
      <c r="I1324" s="562"/>
      <c r="J1324" s="562"/>
    </row>
    <row r="1325" spans="2:10" ht="12.75">
      <c r="B1325" s="562"/>
      <c r="C1325" s="562"/>
      <c r="D1325" s="562"/>
      <c r="E1325" s="562"/>
      <c r="F1325" s="562"/>
      <c r="G1325" s="562"/>
      <c r="H1325" s="562"/>
      <c r="I1325" s="562"/>
      <c r="J1325" s="562"/>
    </row>
    <row r="1326" spans="2:10" ht="12.75">
      <c r="B1326" s="562"/>
      <c r="C1326" s="562"/>
      <c r="D1326" s="562"/>
      <c r="E1326" s="562"/>
      <c r="F1326" s="562"/>
      <c r="G1326" s="562"/>
      <c r="H1326" s="562"/>
      <c r="I1326" s="562"/>
      <c r="J1326" s="562"/>
    </row>
    <row r="1327" spans="2:10" ht="12.75">
      <c r="B1327" s="562"/>
      <c r="C1327" s="562"/>
      <c r="D1327" s="562"/>
      <c r="E1327" s="562"/>
      <c r="F1327" s="562"/>
      <c r="G1327" s="562"/>
      <c r="H1327" s="562"/>
      <c r="I1327" s="562"/>
      <c r="J1327" s="562"/>
    </row>
    <row r="1328" spans="2:10" ht="12.75">
      <c r="B1328" s="562"/>
      <c r="C1328" s="562"/>
      <c r="D1328" s="562"/>
      <c r="E1328" s="562"/>
      <c r="F1328" s="562"/>
      <c r="G1328" s="562"/>
      <c r="H1328" s="562"/>
      <c r="I1328" s="562"/>
      <c r="J1328" s="562"/>
    </row>
    <row r="1329" spans="2:10" ht="12.75">
      <c r="B1329" s="562"/>
      <c r="C1329" s="562"/>
      <c r="D1329" s="562"/>
      <c r="E1329" s="562"/>
      <c r="F1329" s="562"/>
      <c r="G1329" s="562"/>
      <c r="H1329" s="562"/>
      <c r="I1329" s="562"/>
      <c r="J1329" s="562"/>
    </row>
    <row r="1330" spans="2:10" ht="12.75">
      <c r="B1330" s="562"/>
      <c r="C1330" s="562"/>
      <c r="D1330" s="562"/>
      <c r="E1330" s="562"/>
      <c r="F1330" s="562"/>
      <c r="G1330" s="562"/>
      <c r="H1330" s="562"/>
      <c r="I1330" s="562"/>
      <c r="J1330" s="562"/>
    </row>
    <row r="1331" spans="2:10" ht="12.75">
      <c r="B1331" s="562"/>
      <c r="C1331" s="562"/>
      <c r="D1331" s="562"/>
      <c r="E1331" s="562"/>
      <c r="F1331" s="562"/>
      <c r="G1331" s="562"/>
      <c r="H1331" s="562"/>
      <c r="I1331" s="562"/>
      <c r="J1331" s="562"/>
    </row>
    <row r="1332" spans="2:10" ht="12.75">
      <c r="B1332" s="562"/>
      <c r="C1332" s="562"/>
      <c r="D1332" s="562"/>
      <c r="E1332" s="562"/>
      <c r="F1332" s="562"/>
      <c r="G1332" s="562"/>
      <c r="H1332" s="562"/>
      <c r="I1332" s="562"/>
      <c r="J1332" s="562"/>
    </row>
    <row r="1333" spans="2:10" ht="12.75">
      <c r="B1333" s="562"/>
      <c r="C1333" s="562"/>
      <c r="D1333" s="562"/>
      <c r="E1333" s="562"/>
      <c r="F1333" s="562"/>
      <c r="G1333" s="562"/>
      <c r="H1333" s="562"/>
      <c r="I1333" s="562"/>
      <c r="J1333" s="562"/>
    </row>
    <row r="1334" spans="2:10" ht="12.75">
      <c r="B1334" s="562"/>
      <c r="C1334" s="562"/>
      <c r="D1334" s="562"/>
      <c r="E1334" s="562"/>
      <c r="F1334" s="562"/>
      <c r="G1334" s="562"/>
      <c r="H1334" s="562"/>
      <c r="I1334" s="562"/>
      <c r="J1334" s="562"/>
    </row>
    <row r="1335" spans="2:10" ht="12.75">
      <c r="B1335" s="562"/>
      <c r="C1335" s="562"/>
      <c r="D1335" s="562"/>
      <c r="E1335" s="562"/>
      <c r="F1335" s="562"/>
      <c r="G1335" s="562"/>
      <c r="H1335" s="562"/>
      <c r="I1335" s="562"/>
      <c r="J1335" s="562"/>
    </row>
    <row r="1336" spans="2:10" ht="12.75">
      <c r="B1336" s="562"/>
      <c r="C1336" s="562"/>
      <c r="D1336" s="562"/>
      <c r="E1336" s="562"/>
      <c r="F1336" s="562"/>
      <c r="G1336" s="562"/>
      <c r="H1336" s="562"/>
      <c r="I1336" s="562"/>
      <c r="J1336" s="562"/>
    </row>
    <row r="1337" spans="2:10" ht="12.75">
      <c r="B1337" s="562"/>
      <c r="C1337" s="562"/>
      <c r="D1337" s="562"/>
      <c r="E1337" s="562"/>
      <c r="F1337" s="562"/>
      <c r="G1337" s="562"/>
      <c r="H1337" s="562"/>
      <c r="I1337" s="562"/>
      <c r="J1337" s="562"/>
    </row>
    <row r="1338" spans="2:10" ht="12.75">
      <c r="B1338" s="562"/>
      <c r="C1338" s="562"/>
      <c r="D1338" s="562"/>
      <c r="E1338" s="562"/>
      <c r="F1338" s="562"/>
      <c r="G1338" s="562"/>
      <c r="H1338" s="562"/>
      <c r="I1338" s="562"/>
      <c r="J1338" s="562"/>
    </row>
    <row r="1339" spans="2:10" ht="12.75">
      <c r="B1339" s="562"/>
      <c r="C1339" s="562"/>
      <c r="D1339" s="562"/>
      <c r="E1339" s="562"/>
      <c r="F1339" s="562"/>
      <c r="G1339" s="562"/>
      <c r="H1339" s="562"/>
      <c r="I1339" s="562"/>
      <c r="J1339" s="562"/>
    </row>
    <row r="1340" spans="2:10" ht="12.75">
      <c r="B1340" s="562"/>
      <c r="C1340" s="562"/>
      <c r="D1340" s="562"/>
      <c r="E1340" s="562"/>
      <c r="F1340" s="562"/>
      <c r="G1340" s="562"/>
      <c r="H1340" s="562"/>
      <c r="I1340" s="562"/>
      <c r="J1340" s="562"/>
    </row>
    <row r="1341" spans="2:10" ht="12.75">
      <c r="B1341" s="562"/>
      <c r="C1341" s="562"/>
      <c r="D1341" s="562"/>
      <c r="E1341" s="562"/>
      <c r="F1341" s="562"/>
      <c r="G1341" s="562"/>
      <c r="H1341" s="562"/>
      <c r="I1341" s="562"/>
      <c r="J1341" s="562"/>
    </row>
    <row r="1342" spans="2:10" ht="12.75">
      <c r="B1342" s="562"/>
      <c r="C1342" s="562"/>
      <c r="D1342" s="562"/>
      <c r="E1342" s="562"/>
      <c r="F1342" s="562"/>
      <c r="G1342" s="562"/>
      <c r="H1342" s="562"/>
      <c r="I1342" s="562"/>
      <c r="J1342" s="562"/>
    </row>
    <row r="1343" spans="2:10" ht="12.75">
      <c r="B1343" s="562"/>
      <c r="C1343" s="562"/>
      <c r="D1343" s="562"/>
      <c r="E1343" s="562"/>
      <c r="F1343" s="562"/>
      <c r="G1343" s="562"/>
      <c r="H1343" s="562"/>
      <c r="I1343" s="562"/>
      <c r="J1343" s="562"/>
    </row>
    <row r="1344" spans="2:10" ht="12.75">
      <c r="B1344" s="562"/>
      <c r="C1344" s="562"/>
      <c r="D1344" s="562"/>
      <c r="E1344" s="562"/>
      <c r="F1344" s="562"/>
      <c r="G1344" s="562"/>
      <c r="H1344" s="562"/>
      <c r="I1344" s="562"/>
      <c r="J1344" s="562"/>
    </row>
    <row r="1345" spans="2:10" ht="12.75">
      <c r="B1345" s="562"/>
      <c r="C1345" s="562"/>
      <c r="D1345" s="562"/>
      <c r="E1345" s="562"/>
      <c r="F1345" s="562"/>
      <c r="G1345" s="562"/>
      <c r="H1345" s="562"/>
      <c r="I1345" s="562"/>
      <c r="J1345" s="562"/>
    </row>
    <row r="1346" spans="2:10" ht="12.75">
      <c r="B1346" s="562"/>
      <c r="C1346" s="562"/>
      <c r="D1346" s="562"/>
      <c r="E1346" s="562"/>
      <c r="F1346" s="562"/>
      <c r="G1346" s="562"/>
      <c r="H1346" s="562"/>
      <c r="I1346" s="562"/>
      <c r="J1346" s="562"/>
    </row>
    <row r="1347" spans="2:10" ht="12.75">
      <c r="B1347" s="562"/>
      <c r="C1347" s="562"/>
      <c r="D1347" s="562"/>
      <c r="E1347" s="562"/>
      <c r="F1347" s="562"/>
      <c r="G1347" s="562"/>
      <c r="H1347" s="562"/>
      <c r="I1347" s="562"/>
      <c r="J1347" s="562"/>
    </row>
    <row r="1348" spans="2:10" ht="12.75">
      <c r="B1348" s="562"/>
      <c r="C1348" s="562"/>
      <c r="D1348" s="562"/>
      <c r="E1348" s="562"/>
      <c r="F1348" s="562"/>
      <c r="G1348" s="562"/>
      <c r="H1348" s="562"/>
      <c r="I1348" s="562"/>
      <c r="J1348" s="562"/>
    </row>
    <row r="1349" spans="2:10" ht="12.75">
      <c r="B1349" s="562"/>
      <c r="C1349" s="562"/>
      <c r="D1349" s="562"/>
      <c r="E1349" s="562"/>
      <c r="F1349" s="562"/>
      <c r="G1349" s="562"/>
      <c r="H1349" s="562"/>
      <c r="I1349" s="562"/>
      <c r="J1349" s="562"/>
    </row>
    <row r="1350" spans="2:10" ht="12.75">
      <c r="B1350" s="562"/>
      <c r="C1350" s="562"/>
      <c r="D1350" s="562"/>
      <c r="E1350" s="562"/>
      <c r="F1350" s="562"/>
      <c r="G1350" s="562"/>
      <c r="H1350" s="562"/>
      <c r="I1350" s="562"/>
      <c r="J1350" s="562"/>
    </row>
    <row r="1351" spans="2:10" ht="12.75">
      <c r="B1351" s="562"/>
      <c r="C1351" s="562"/>
      <c r="D1351" s="562"/>
      <c r="E1351" s="562"/>
      <c r="F1351" s="562"/>
      <c r="G1351" s="562"/>
      <c r="H1351" s="562"/>
      <c r="I1351" s="562"/>
      <c r="J1351" s="562"/>
    </row>
    <row r="1352" spans="2:10" ht="12.75">
      <c r="B1352" s="562"/>
      <c r="C1352" s="562"/>
      <c r="D1352" s="562"/>
      <c r="E1352" s="562"/>
      <c r="F1352" s="562"/>
      <c r="G1352" s="562"/>
      <c r="H1352" s="562"/>
      <c r="I1352" s="562"/>
      <c r="J1352" s="562"/>
    </row>
    <row r="1353" spans="2:10" ht="12.75">
      <c r="B1353" s="562"/>
      <c r="C1353" s="562"/>
      <c r="D1353" s="562"/>
      <c r="E1353" s="562"/>
      <c r="F1353" s="562"/>
      <c r="G1353" s="562"/>
      <c r="H1353" s="562"/>
      <c r="I1353" s="562"/>
      <c r="J1353" s="562"/>
    </row>
    <row r="1354" spans="2:10" ht="12.75">
      <c r="B1354" s="562"/>
      <c r="C1354" s="562"/>
      <c r="D1354" s="562"/>
      <c r="E1354" s="562"/>
      <c r="F1354" s="562"/>
      <c r="G1354" s="562"/>
      <c r="H1354" s="562"/>
      <c r="I1354" s="562"/>
      <c r="J1354" s="562"/>
    </row>
    <row r="1355" spans="2:10" ht="12.75">
      <c r="B1355" s="562"/>
      <c r="C1355" s="562"/>
      <c r="D1355" s="562"/>
      <c r="E1355" s="562"/>
      <c r="F1355" s="562"/>
      <c r="G1355" s="562"/>
      <c r="H1355" s="562"/>
      <c r="I1355" s="562"/>
      <c r="J1355" s="562"/>
    </row>
    <row r="1356" spans="2:10" ht="12.75">
      <c r="B1356" s="562"/>
      <c r="C1356" s="562"/>
      <c r="D1356" s="562"/>
      <c r="E1356" s="562"/>
      <c r="F1356" s="562"/>
      <c r="G1356" s="562"/>
      <c r="H1356" s="562"/>
      <c r="I1356" s="562"/>
      <c r="J1356" s="562"/>
    </row>
    <row r="1357" spans="2:10" ht="12.75">
      <c r="B1357" s="562"/>
      <c r="C1357" s="562"/>
      <c r="D1357" s="562"/>
      <c r="E1357" s="562"/>
      <c r="F1357" s="562"/>
      <c r="G1357" s="562"/>
      <c r="H1357" s="562"/>
      <c r="I1357" s="562"/>
      <c r="J1357" s="562"/>
    </row>
    <row r="1358" spans="2:10" ht="12.75">
      <c r="B1358" s="562"/>
      <c r="C1358" s="562"/>
      <c r="D1358" s="562"/>
      <c r="E1358" s="562"/>
      <c r="F1358" s="562"/>
      <c r="G1358" s="562"/>
      <c r="H1358" s="562"/>
      <c r="I1358" s="562"/>
      <c r="J1358" s="562"/>
    </row>
    <row r="1359" spans="2:10" ht="12.75">
      <c r="B1359" s="562"/>
      <c r="C1359" s="562"/>
      <c r="D1359" s="562"/>
      <c r="E1359" s="562"/>
      <c r="F1359" s="562"/>
      <c r="G1359" s="562"/>
      <c r="H1359" s="562"/>
      <c r="I1359" s="562"/>
      <c r="J1359" s="562"/>
    </row>
    <row r="1360" spans="2:10" ht="12.75">
      <c r="B1360" s="562"/>
      <c r="C1360" s="562"/>
      <c r="D1360" s="562"/>
      <c r="E1360" s="562"/>
      <c r="F1360" s="562"/>
      <c r="G1360" s="562"/>
      <c r="H1360" s="562"/>
      <c r="I1360" s="562"/>
      <c r="J1360" s="562"/>
    </row>
    <row r="1361" spans="2:10" ht="12.75">
      <c r="B1361" s="562"/>
      <c r="C1361" s="562"/>
      <c r="D1361" s="562"/>
      <c r="E1361" s="562"/>
      <c r="F1361" s="562"/>
      <c r="G1361" s="562"/>
      <c r="H1361" s="562"/>
      <c r="I1361" s="562"/>
      <c r="J1361" s="562"/>
    </row>
    <row r="1362" spans="2:10" ht="12.75">
      <c r="B1362" s="562"/>
      <c r="C1362" s="562"/>
      <c r="D1362" s="562"/>
      <c r="E1362" s="562"/>
      <c r="F1362" s="562"/>
      <c r="G1362" s="562"/>
      <c r="H1362" s="562"/>
      <c r="I1362" s="562"/>
      <c r="J1362" s="562"/>
    </row>
    <row r="1363" spans="2:10" ht="12.75">
      <c r="B1363" s="562"/>
      <c r="C1363" s="562"/>
      <c r="D1363" s="562"/>
      <c r="E1363" s="562"/>
      <c r="F1363" s="562"/>
      <c r="G1363" s="562"/>
      <c r="H1363" s="562"/>
      <c r="I1363" s="562"/>
      <c r="J1363" s="562"/>
    </row>
    <row r="1364" spans="2:10" ht="12.75">
      <c r="B1364" s="562"/>
      <c r="C1364" s="562"/>
      <c r="D1364" s="562"/>
      <c r="E1364" s="562"/>
      <c r="F1364" s="562"/>
      <c r="G1364" s="562"/>
      <c r="H1364" s="562"/>
      <c r="I1364" s="562"/>
      <c r="J1364" s="562"/>
    </row>
    <row r="1365" spans="2:10" ht="12.75">
      <c r="B1365" s="562"/>
      <c r="C1365" s="562"/>
      <c r="D1365" s="562"/>
      <c r="E1365" s="562"/>
      <c r="F1365" s="562"/>
      <c r="G1365" s="562"/>
      <c r="H1365" s="562"/>
      <c r="I1365" s="562"/>
      <c r="J1365" s="562"/>
    </row>
    <row r="1366" spans="2:10" ht="12.75">
      <c r="B1366" s="562"/>
      <c r="C1366" s="562"/>
      <c r="D1366" s="562"/>
      <c r="E1366" s="562"/>
      <c r="F1366" s="562"/>
      <c r="G1366" s="562"/>
      <c r="H1366" s="562"/>
      <c r="I1366" s="562"/>
      <c r="J1366" s="562"/>
    </row>
    <row r="1367" spans="2:10" ht="12.75">
      <c r="B1367" s="562"/>
      <c r="C1367" s="562"/>
      <c r="D1367" s="562"/>
      <c r="E1367" s="562"/>
      <c r="F1367" s="562"/>
      <c r="G1367" s="562"/>
      <c r="H1367" s="562"/>
      <c r="I1367" s="562"/>
      <c r="J1367" s="562"/>
    </row>
    <row r="1368" spans="2:10" ht="12.75">
      <c r="B1368" s="562"/>
      <c r="C1368" s="562"/>
      <c r="D1368" s="562"/>
      <c r="E1368" s="562"/>
      <c r="F1368" s="562"/>
      <c r="G1368" s="562"/>
      <c r="H1368" s="562"/>
      <c r="I1368" s="562"/>
      <c r="J1368" s="562"/>
    </row>
    <row r="1369" spans="2:10" ht="12.75">
      <c r="B1369" s="562"/>
      <c r="C1369" s="562"/>
      <c r="D1369" s="562"/>
      <c r="E1369" s="562"/>
      <c r="F1369" s="562"/>
      <c r="G1369" s="562"/>
      <c r="H1369" s="562"/>
      <c r="I1369" s="562"/>
      <c r="J1369" s="562"/>
    </row>
    <row r="1370" spans="2:10" ht="12.75">
      <c r="B1370" s="562"/>
      <c r="C1370" s="562"/>
      <c r="D1370" s="562"/>
      <c r="E1370" s="562"/>
      <c r="F1370" s="562"/>
      <c r="G1370" s="562"/>
      <c r="H1370" s="562"/>
      <c r="I1370" s="562"/>
      <c r="J1370" s="562"/>
    </row>
    <row r="1371" spans="2:10" ht="12.75">
      <c r="B1371" s="562"/>
      <c r="C1371" s="562"/>
      <c r="D1371" s="562"/>
      <c r="E1371" s="562"/>
      <c r="F1371" s="562"/>
      <c r="G1371" s="562"/>
      <c r="H1371" s="562"/>
      <c r="I1371" s="562"/>
      <c r="J1371" s="562"/>
    </row>
    <row r="1372" spans="2:10" ht="12.75">
      <c r="B1372" s="562"/>
      <c r="C1372" s="562"/>
      <c r="D1372" s="562"/>
      <c r="E1372" s="562"/>
      <c r="F1372" s="562"/>
      <c r="G1372" s="562"/>
      <c r="H1372" s="562"/>
      <c r="I1372" s="562"/>
      <c r="J1372" s="562"/>
    </row>
    <row r="1373" spans="2:10" ht="12.75">
      <c r="B1373" s="562"/>
      <c r="C1373" s="562"/>
      <c r="D1373" s="562"/>
      <c r="E1373" s="562"/>
      <c r="F1373" s="562"/>
      <c r="G1373" s="562"/>
      <c r="H1373" s="562"/>
      <c r="I1373" s="562"/>
      <c r="J1373" s="562"/>
    </row>
    <row r="1374" spans="2:10" ht="12.75">
      <c r="B1374" s="562"/>
      <c r="C1374" s="562"/>
      <c r="D1374" s="562"/>
      <c r="E1374" s="562"/>
      <c r="F1374" s="562"/>
      <c r="G1374" s="562"/>
      <c r="H1374" s="562"/>
      <c r="I1374" s="562"/>
      <c r="J1374" s="562"/>
    </row>
    <row r="1375" spans="2:10" ht="12.75">
      <c r="B1375" s="562"/>
      <c r="C1375" s="562"/>
      <c r="D1375" s="562"/>
      <c r="E1375" s="562"/>
      <c r="F1375" s="562"/>
      <c r="G1375" s="562"/>
      <c r="H1375" s="562"/>
      <c r="I1375" s="562"/>
      <c r="J1375" s="562"/>
    </row>
    <row r="1376" spans="2:10" ht="12.75">
      <c r="B1376" s="562"/>
      <c r="C1376" s="562"/>
      <c r="D1376" s="562"/>
      <c r="E1376" s="562"/>
      <c r="F1376" s="562"/>
      <c r="G1376" s="562"/>
      <c r="H1376" s="562"/>
      <c r="I1376" s="562"/>
      <c r="J1376" s="562"/>
    </row>
    <row r="1377" spans="2:10" ht="12.75">
      <c r="B1377" s="562"/>
      <c r="C1377" s="562"/>
      <c r="D1377" s="562"/>
      <c r="E1377" s="562"/>
      <c r="F1377" s="562"/>
      <c r="G1377" s="562"/>
      <c r="H1377" s="562"/>
      <c r="I1377" s="562"/>
      <c r="J1377" s="562"/>
    </row>
    <row r="1378" spans="2:10" ht="12.75">
      <c r="B1378" s="562"/>
      <c r="C1378" s="562"/>
      <c r="D1378" s="562"/>
      <c r="E1378" s="562"/>
      <c r="F1378" s="562"/>
      <c r="G1378" s="562"/>
      <c r="H1378" s="562"/>
      <c r="I1378" s="562"/>
      <c r="J1378" s="562"/>
    </row>
    <row r="1379" spans="2:10" ht="12.75">
      <c r="B1379" s="562"/>
      <c r="C1379" s="562"/>
      <c r="D1379" s="562"/>
      <c r="E1379" s="562"/>
      <c r="F1379" s="562"/>
      <c r="G1379" s="562"/>
      <c r="H1379" s="562"/>
      <c r="I1379" s="562"/>
      <c r="J1379" s="562"/>
    </row>
    <row r="1380" spans="2:10" ht="12.75">
      <c r="B1380" s="562"/>
      <c r="C1380" s="562"/>
      <c r="D1380" s="562"/>
      <c r="E1380" s="562"/>
      <c r="F1380" s="562"/>
      <c r="G1380" s="562"/>
      <c r="H1380" s="562"/>
      <c r="I1380" s="562"/>
      <c r="J1380" s="562"/>
    </row>
    <row r="1381" spans="2:10" ht="12.75">
      <c r="B1381" s="562"/>
      <c r="C1381" s="562"/>
      <c r="D1381" s="562"/>
      <c r="E1381" s="562"/>
      <c r="F1381" s="562"/>
      <c r="G1381" s="562"/>
      <c r="H1381" s="562"/>
      <c r="I1381" s="562"/>
      <c r="J1381" s="562"/>
    </row>
    <row r="1382" spans="2:10" ht="12.75">
      <c r="B1382" s="562"/>
      <c r="C1382" s="562"/>
      <c r="D1382" s="562"/>
      <c r="E1382" s="562"/>
      <c r="F1382" s="562"/>
      <c r="G1382" s="562"/>
      <c r="H1382" s="562"/>
      <c r="I1382" s="562"/>
      <c r="J1382" s="562"/>
    </row>
    <row r="1383" spans="2:10" ht="12.75">
      <c r="B1383" s="562"/>
      <c r="C1383" s="562"/>
      <c r="D1383" s="562"/>
      <c r="E1383" s="562"/>
      <c r="F1383" s="562"/>
      <c r="G1383" s="562"/>
      <c r="H1383" s="562"/>
      <c r="I1383" s="562"/>
      <c r="J1383" s="562"/>
    </row>
    <row r="1384" spans="2:10" ht="12.75">
      <c r="B1384" s="562"/>
      <c r="C1384" s="562"/>
      <c r="D1384" s="562"/>
      <c r="E1384" s="562"/>
      <c r="F1384" s="562"/>
      <c r="G1384" s="562"/>
      <c r="H1384" s="562"/>
      <c r="I1384" s="562"/>
      <c r="J1384" s="562"/>
    </row>
    <row r="1385" spans="2:10" ht="12.75">
      <c r="B1385" s="562"/>
      <c r="C1385" s="562"/>
      <c r="D1385" s="562"/>
      <c r="E1385" s="562"/>
      <c r="F1385" s="562"/>
      <c r="G1385" s="562"/>
      <c r="H1385" s="562"/>
      <c r="I1385" s="562"/>
      <c r="J1385" s="562"/>
    </row>
    <row r="1386" spans="2:10" ht="12.75">
      <c r="B1386" s="562"/>
      <c r="C1386" s="562"/>
      <c r="D1386" s="562"/>
      <c r="E1386" s="562"/>
      <c r="F1386" s="562"/>
      <c r="G1386" s="562"/>
      <c r="H1386" s="562"/>
      <c r="I1386" s="562"/>
      <c r="J1386" s="562"/>
    </row>
    <row r="1387" spans="2:10" ht="12.75">
      <c r="B1387" s="562"/>
      <c r="C1387" s="562"/>
      <c r="D1387" s="562"/>
      <c r="E1387" s="562"/>
      <c r="F1387" s="562"/>
      <c r="G1387" s="562"/>
      <c r="H1387" s="562"/>
      <c r="I1387" s="562"/>
      <c r="J1387" s="562"/>
    </row>
    <row r="1388" spans="2:10" ht="12.75">
      <c r="B1388" s="562"/>
      <c r="C1388" s="562"/>
      <c r="D1388" s="562"/>
      <c r="E1388" s="562"/>
      <c r="F1388" s="562"/>
      <c r="G1388" s="562"/>
      <c r="H1388" s="562"/>
      <c r="I1388" s="562"/>
      <c r="J1388" s="562"/>
    </row>
    <row r="1389" spans="2:10" ht="12.75">
      <c r="B1389" s="562"/>
      <c r="C1389" s="562"/>
      <c r="D1389" s="562"/>
      <c r="E1389" s="562"/>
      <c r="F1389" s="562"/>
      <c r="G1389" s="562"/>
      <c r="H1389" s="562"/>
      <c r="I1389" s="562"/>
      <c r="J1389" s="562"/>
    </row>
    <row r="1390" spans="2:10" ht="12.75">
      <c r="B1390" s="562"/>
      <c r="C1390" s="562"/>
      <c r="D1390" s="562"/>
      <c r="E1390" s="562"/>
      <c r="F1390" s="562"/>
      <c r="G1390" s="562"/>
      <c r="H1390" s="562"/>
      <c r="I1390" s="562"/>
      <c r="J1390" s="562"/>
    </row>
    <row r="1391" spans="2:10" ht="12.75">
      <c r="B1391" s="562"/>
      <c r="C1391" s="562"/>
      <c r="D1391" s="562"/>
      <c r="E1391" s="562"/>
      <c r="F1391" s="562"/>
      <c r="G1391" s="562"/>
      <c r="H1391" s="562"/>
      <c r="I1391" s="562"/>
      <c r="J1391" s="562"/>
    </row>
    <row r="1392" spans="2:10" ht="12.75">
      <c r="B1392" s="562"/>
      <c r="C1392" s="562"/>
      <c r="D1392" s="562"/>
      <c r="E1392" s="562"/>
      <c r="F1392" s="562"/>
      <c r="G1392" s="562"/>
      <c r="H1392" s="562"/>
      <c r="I1392" s="562"/>
      <c r="J1392" s="562"/>
    </row>
    <row r="1393" spans="2:10" ht="12.75">
      <c r="B1393" s="562"/>
      <c r="C1393" s="562"/>
      <c r="D1393" s="562"/>
      <c r="E1393" s="562"/>
      <c r="F1393" s="562"/>
      <c r="G1393" s="562"/>
      <c r="H1393" s="562"/>
      <c r="I1393" s="562"/>
      <c r="J1393" s="562"/>
    </row>
    <row r="1394" spans="2:10" ht="12.75">
      <c r="B1394" s="562"/>
      <c r="C1394" s="562"/>
      <c r="D1394" s="562"/>
      <c r="E1394" s="562"/>
      <c r="F1394" s="562"/>
      <c r="G1394" s="562"/>
      <c r="H1394" s="562"/>
      <c r="I1394" s="562"/>
      <c r="J1394" s="562"/>
    </row>
    <row r="1395" spans="2:10" ht="12.75">
      <c r="B1395" s="562"/>
      <c r="C1395" s="562"/>
      <c r="D1395" s="562"/>
      <c r="E1395" s="562"/>
      <c r="F1395" s="562"/>
      <c r="G1395" s="562"/>
      <c r="H1395" s="562"/>
      <c r="I1395" s="562"/>
      <c r="J1395" s="562"/>
    </row>
    <row r="1396" spans="2:10" ht="12.75">
      <c r="B1396" s="562"/>
      <c r="C1396" s="562"/>
      <c r="D1396" s="562"/>
      <c r="E1396" s="562"/>
      <c r="F1396" s="562"/>
      <c r="G1396" s="562"/>
      <c r="H1396" s="562"/>
      <c r="I1396" s="562"/>
      <c r="J1396" s="562"/>
    </row>
    <row r="1397" spans="2:10" ht="12.75">
      <c r="B1397" s="562"/>
      <c r="C1397" s="562"/>
      <c r="D1397" s="562"/>
      <c r="E1397" s="562"/>
      <c r="F1397" s="562"/>
      <c r="G1397" s="562"/>
      <c r="H1397" s="562"/>
      <c r="I1397" s="562"/>
      <c r="J1397" s="562"/>
    </row>
    <row r="1398" spans="2:10" ht="12.75">
      <c r="B1398" s="562"/>
      <c r="C1398" s="562"/>
      <c r="D1398" s="562"/>
      <c r="E1398" s="562"/>
      <c r="F1398" s="562"/>
      <c r="G1398" s="562"/>
      <c r="H1398" s="562"/>
      <c r="I1398" s="562"/>
      <c r="J1398" s="562"/>
    </row>
    <row r="1399" spans="2:10" ht="12.75">
      <c r="B1399" s="562"/>
      <c r="C1399" s="562"/>
      <c r="D1399" s="562"/>
      <c r="E1399" s="562"/>
      <c r="F1399" s="562"/>
      <c r="G1399" s="562"/>
      <c r="H1399" s="562"/>
      <c r="I1399" s="562"/>
      <c r="J1399" s="562"/>
    </row>
    <row r="1400" spans="2:10" ht="12.75">
      <c r="B1400" s="562"/>
      <c r="C1400" s="562"/>
      <c r="D1400" s="562"/>
      <c r="E1400" s="562"/>
      <c r="F1400" s="562"/>
      <c r="G1400" s="562"/>
      <c r="H1400" s="562"/>
      <c r="I1400" s="562"/>
      <c r="J1400" s="562"/>
    </row>
    <row r="1401" spans="2:10" ht="12.75">
      <c r="B1401" s="562"/>
      <c r="C1401" s="562"/>
      <c r="D1401" s="562"/>
      <c r="E1401" s="562"/>
      <c r="F1401" s="562"/>
      <c r="G1401" s="562"/>
      <c r="H1401" s="562"/>
      <c r="I1401" s="562"/>
      <c r="J1401" s="562"/>
    </row>
    <row r="1402" spans="2:10" ht="12.75">
      <c r="B1402" s="562"/>
      <c r="C1402" s="562"/>
      <c r="D1402" s="562"/>
      <c r="E1402" s="562"/>
      <c r="F1402" s="562"/>
      <c r="G1402" s="562"/>
      <c r="H1402" s="562"/>
      <c r="I1402" s="562"/>
      <c r="J1402" s="562"/>
    </row>
    <row r="1403" spans="2:10" ht="12.75">
      <c r="B1403" s="562"/>
      <c r="C1403" s="562"/>
      <c r="D1403" s="562"/>
      <c r="E1403" s="562"/>
      <c r="F1403" s="562"/>
      <c r="G1403" s="562"/>
      <c r="H1403" s="562"/>
      <c r="I1403" s="562"/>
      <c r="J1403" s="562"/>
    </row>
    <row r="1404" spans="2:10" ht="12.75">
      <c r="B1404" s="562"/>
      <c r="C1404" s="562"/>
      <c r="D1404" s="562"/>
      <c r="E1404" s="562"/>
      <c r="F1404" s="562"/>
      <c r="G1404" s="562"/>
      <c r="H1404" s="562"/>
      <c r="I1404" s="562"/>
      <c r="J1404" s="562"/>
    </row>
    <row r="1405" spans="2:10" ht="12.75">
      <c r="B1405" s="562"/>
      <c r="C1405" s="562"/>
      <c r="D1405" s="562"/>
      <c r="E1405" s="562"/>
      <c r="F1405" s="562"/>
      <c r="G1405" s="562"/>
      <c r="H1405" s="562"/>
      <c r="I1405" s="562"/>
      <c r="J1405" s="562"/>
    </row>
    <row r="1406" spans="2:10" ht="12.75">
      <c r="B1406" s="562"/>
      <c r="C1406" s="562"/>
      <c r="D1406" s="562"/>
      <c r="E1406" s="562"/>
      <c r="F1406" s="562"/>
      <c r="G1406" s="562"/>
      <c r="H1406" s="562"/>
      <c r="I1406" s="562"/>
      <c r="J1406" s="562"/>
    </row>
    <row r="1407" spans="2:10" ht="12.75">
      <c r="B1407" s="562"/>
      <c r="C1407" s="562"/>
      <c r="D1407" s="562"/>
      <c r="E1407" s="562"/>
      <c r="F1407" s="562"/>
      <c r="G1407" s="562"/>
      <c r="H1407" s="562"/>
      <c r="I1407" s="562"/>
      <c r="J1407" s="562"/>
    </row>
    <row r="1408" spans="2:10" ht="12.75">
      <c r="B1408" s="562"/>
      <c r="C1408" s="562"/>
      <c r="D1408" s="562"/>
      <c r="E1408" s="562"/>
      <c r="F1408" s="562"/>
      <c r="G1408" s="562"/>
      <c r="H1408" s="562"/>
      <c r="I1408" s="562"/>
      <c r="J1408" s="562"/>
    </row>
    <row r="1409" spans="2:10" ht="12.75">
      <c r="B1409" s="562"/>
      <c r="C1409" s="562"/>
      <c r="D1409" s="562"/>
      <c r="E1409" s="562"/>
      <c r="F1409" s="562"/>
      <c r="G1409" s="562"/>
      <c r="H1409" s="562"/>
      <c r="I1409" s="562"/>
      <c r="J1409" s="562"/>
    </row>
    <row r="1410" spans="2:10" ht="12.75">
      <c r="B1410" s="562"/>
      <c r="C1410" s="562"/>
      <c r="D1410" s="562"/>
      <c r="E1410" s="562"/>
      <c r="F1410" s="562"/>
      <c r="G1410" s="562"/>
      <c r="H1410" s="562"/>
      <c r="I1410" s="562"/>
      <c r="J1410" s="562"/>
    </row>
    <row r="1411" spans="2:10" ht="12.75">
      <c r="B1411" s="562"/>
      <c r="C1411" s="562"/>
      <c r="D1411" s="562"/>
      <c r="E1411" s="562"/>
      <c r="F1411" s="562"/>
      <c r="G1411" s="562"/>
      <c r="H1411" s="562"/>
      <c r="I1411" s="562"/>
      <c r="J1411" s="562"/>
    </row>
    <row r="1412" spans="2:10" ht="12.75">
      <c r="B1412" s="562"/>
      <c r="C1412" s="562"/>
      <c r="D1412" s="562"/>
      <c r="E1412" s="562"/>
      <c r="F1412" s="562"/>
      <c r="G1412" s="562"/>
      <c r="H1412" s="562"/>
      <c r="I1412" s="562"/>
      <c r="J1412" s="562"/>
    </row>
    <row r="1413" spans="2:10" ht="12.75">
      <c r="B1413" s="562"/>
      <c r="C1413" s="562"/>
      <c r="D1413" s="562"/>
      <c r="E1413" s="562"/>
      <c r="F1413" s="562"/>
      <c r="G1413" s="562"/>
      <c r="H1413" s="562"/>
      <c r="I1413" s="562"/>
      <c r="J1413" s="562"/>
    </row>
    <row r="1414" spans="2:10" ht="12.75">
      <c r="B1414" s="562"/>
      <c r="C1414" s="562"/>
      <c r="D1414" s="562"/>
      <c r="E1414" s="562"/>
      <c r="F1414" s="562"/>
      <c r="G1414" s="562"/>
      <c r="H1414" s="562"/>
      <c r="I1414" s="562"/>
      <c r="J1414" s="562"/>
    </row>
    <row r="1415" spans="2:10" ht="12.75">
      <c r="B1415" s="562"/>
      <c r="C1415" s="562"/>
      <c r="D1415" s="562"/>
      <c r="E1415" s="562"/>
      <c r="F1415" s="562"/>
      <c r="G1415" s="562"/>
      <c r="H1415" s="562"/>
      <c r="I1415" s="562"/>
      <c r="J1415" s="562"/>
    </row>
    <row r="1416" spans="2:10" ht="12.75">
      <c r="B1416" s="562"/>
      <c r="C1416" s="562"/>
      <c r="D1416" s="562"/>
      <c r="E1416" s="562"/>
      <c r="F1416" s="562"/>
      <c r="G1416" s="562"/>
      <c r="H1416" s="562"/>
      <c r="I1416" s="562"/>
      <c r="J1416" s="562"/>
    </row>
    <row r="1417" spans="2:10" ht="12.75">
      <c r="B1417" s="562"/>
      <c r="C1417" s="562"/>
      <c r="D1417" s="562"/>
      <c r="E1417" s="562"/>
      <c r="F1417" s="562"/>
      <c r="G1417" s="562"/>
      <c r="H1417" s="562"/>
      <c r="I1417" s="562"/>
      <c r="J1417" s="562"/>
    </row>
    <row r="1418" spans="2:10" ht="12.75">
      <c r="B1418" s="562"/>
      <c r="C1418" s="562"/>
      <c r="D1418" s="562"/>
      <c r="E1418" s="562"/>
      <c r="F1418" s="562"/>
      <c r="G1418" s="562"/>
      <c r="H1418" s="562"/>
      <c r="I1418" s="562"/>
      <c r="J1418" s="562"/>
    </row>
    <row r="1419" spans="2:10" ht="12.75">
      <c r="B1419" s="562"/>
      <c r="C1419" s="562"/>
      <c r="D1419" s="562"/>
      <c r="E1419" s="562"/>
      <c r="F1419" s="562"/>
      <c r="G1419" s="562"/>
      <c r="H1419" s="562"/>
      <c r="I1419" s="562"/>
      <c r="J1419" s="562"/>
    </row>
    <row r="1420" spans="2:10" ht="12.75">
      <c r="B1420" s="562"/>
      <c r="C1420" s="562"/>
      <c r="D1420" s="562"/>
      <c r="E1420" s="562"/>
      <c r="F1420" s="562"/>
      <c r="G1420" s="562"/>
      <c r="H1420" s="562"/>
      <c r="I1420" s="562"/>
      <c r="J1420" s="562"/>
    </row>
    <row r="1421" spans="2:10" ht="12.75">
      <c r="B1421" s="562"/>
      <c r="C1421" s="562"/>
      <c r="D1421" s="562"/>
      <c r="E1421" s="562"/>
      <c r="F1421" s="562"/>
      <c r="G1421" s="562"/>
      <c r="H1421" s="562"/>
      <c r="I1421" s="562"/>
      <c r="J1421" s="562"/>
    </row>
    <row r="1422" spans="2:10" ht="12.75">
      <c r="B1422" s="562"/>
      <c r="C1422" s="562"/>
      <c r="D1422" s="562"/>
      <c r="E1422" s="562"/>
      <c r="F1422" s="562"/>
      <c r="G1422" s="562"/>
      <c r="H1422" s="562"/>
      <c r="I1422" s="562"/>
      <c r="J1422" s="562"/>
    </row>
    <row r="1423" spans="2:10" ht="12.75">
      <c r="B1423" s="562"/>
      <c r="C1423" s="562"/>
      <c r="D1423" s="562"/>
      <c r="E1423" s="562"/>
      <c r="F1423" s="562"/>
      <c r="G1423" s="562"/>
      <c r="H1423" s="562"/>
      <c r="I1423" s="562"/>
      <c r="J1423" s="562"/>
    </row>
    <row r="1424" spans="2:10" ht="12.75">
      <c r="B1424" s="562"/>
      <c r="C1424" s="562"/>
      <c r="D1424" s="562"/>
      <c r="E1424" s="562"/>
      <c r="F1424" s="562"/>
      <c r="G1424" s="562"/>
      <c r="H1424" s="562"/>
      <c r="I1424" s="562"/>
      <c r="J1424" s="562"/>
    </row>
    <row r="1425" spans="2:10" ht="12.75">
      <c r="B1425" s="562"/>
      <c r="C1425" s="562"/>
      <c r="D1425" s="562"/>
      <c r="E1425" s="562"/>
      <c r="F1425" s="562"/>
      <c r="G1425" s="562"/>
      <c r="H1425" s="562"/>
      <c r="I1425" s="562"/>
      <c r="J1425" s="562"/>
    </row>
    <row r="1426" spans="2:10" ht="12.75">
      <c r="B1426" s="562"/>
      <c r="C1426" s="562"/>
      <c r="D1426" s="562"/>
      <c r="E1426" s="562"/>
      <c r="F1426" s="562"/>
      <c r="G1426" s="562"/>
      <c r="H1426" s="562"/>
      <c r="I1426" s="562"/>
      <c r="J1426" s="562"/>
    </row>
    <row r="1427" spans="2:10" ht="12.75">
      <c r="B1427" s="562"/>
      <c r="C1427" s="562"/>
      <c r="D1427" s="562"/>
      <c r="E1427" s="562"/>
      <c r="F1427" s="562"/>
      <c r="G1427" s="562"/>
      <c r="H1427" s="562"/>
      <c r="I1427" s="562"/>
      <c r="J1427" s="562"/>
    </row>
    <row r="1428" spans="2:10" ht="12.75">
      <c r="B1428" s="562"/>
      <c r="C1428" s="562"/>
      <c r="D1428" s="562"/>
      <c r="E1428" s="562"/>
      <c r="F1428" s="562"/>
      <c r="G1428" s="562"/>
      <c r="H1428" s="562"/>
      <c r="I1428" s="562"/>
      <c r="J1428" s="562"/>
    </row>
    <row r="1429" spans="2:10" ht="12.75">
      <c r="B1429" s="562"/>
      <c r="C1429" s="562"/>
      <c r="D1429" s="562"/>
      <c r="E1429" s="562"/>
      <c r="F1429" s="562"/>
      <c r="G1429" s="562"/>
      <c r="H1429" s="562"/>
      <c r="I1429" s="562"/>
      <c r="J1429" s="562"/>
    </row>
    <row r="1430" spans="2:10" ht="12.75">
      <c r="B1430" s="562"/>
      <c r="C1430" s="562"/>
      <c r="D1430" s="562"/>
      <c r="E1430" s="562"/>
      <c r="F1430" s="562"/>
      <c r="G1430" s="562"/>
      <c r="H1430" s="562"/>
      <c r="I1430" s="562"/>
      <c r="J1430" s="562"/>
    </row>
    <row r="1431" spans="2:10" ht="12.75">
      <c r="B1431" s="562"/>
      <c r="C1431" s="562"/>
      <c r="D1431" s="562"/>
      <c r="E1431" s="562"/>
      <c r="F1431" s="562"/>
      <c r="G1431" s="562"/>
      <c r="H1431" s="562"/>
      <c r="I1431" s="562"/>
      <c r="J1431" s="562"/>
    </row>
    <row r="1432" spans="2:10" ht="12.75">
      <c r="B1432" s="562"/>
      <c r="C1432" s="562"/>
      <c r="D1432" s="562"/>
      <c r="E1432" s="562"/>
      <c r="F1432" s="562"/>
      <c r="G1432" s="562"/>
      <c r="H1432" s="562"/>
      <c r="I1432" s="562"/>
      <c r="J1432" s="562"/>
    </row>
    <row r="1433" spans="2:10" ht="12.75">
      <c r="B1433" s="562"/>
      <c r="C1433" s="562"/>
      <c r="D1433" s="562"/>
      <c r="E1433" s="562"/>
      <c r="F1433" s="562"/>
      <c r="G1433" s="562"/>
      <c r="H1433" s="562"/>
      <c r="I1433" s="562"/>
      <c r="J1433" s="562"/>
    </row>
    <row r="1434" spans="2:10" ht="12.75">
      <c r="B1434" s="562"/>
      <c r="C1434" s="562"/>
      <c r="D1434" s="562"/>
      <c r="E1434" s="562"/>
      <c r="F1434" s="562"/>
      <c r="G1434" s="562"/>
      <c r="H1434" s="562"/>
      <c r="I1434" s="562"/>
      <c r="J1434" s="562"/>
    </row>
    <row r="1435" spans="2:10" ht="12.75">
      <c r="B1435" s="562"/>
      <c r="C1435" s="562"/>
      <c r="D1435" s="562"/>
      <c r="E1435" s="562"/>
      <c r="F1435" s="562"/>
      <c r="G1435" s="562"/>
      <c r="H1435" s="562"/>
      <c r="I1435" s="562"/>
      <c r="J1435" s="562"/>
    </row>
    <row r="1436" spans="2:10" ht="12.75">
      <c r="B1436" s="562"/>
      <c r="C1436" s="562"/>
      <c r="D1436" s="562"/>
      <c r="E1436" s="562"/>
      <c r="F1436" s="562"/>
      <c r="G1436" s="562"/>
      <c r="H1436" s="562"/>
      <c r="I1436" s="562"/>
      <c r="J1436" s="562"/>
    </row>
    <row r="1437" spans="2:10" ht="12.75">
      <c r="B1437" s="562"/>
      <c r="C1437" s="562"/>
      <c r="D1437" s="562"/>
      <c r="E1437" s="562"/>
      <c r="F1437" s="562"/>
      <c r="G1437" s="562"/>
      <c r="H1437" s="562"/>
      <c r="I1437" s="562"/>
      <c r="J1437" s="562"/>
    </row>
    <row r="1438" spans="2:10" ht="12.75">
      <c r="B1438" s="562"/>
      <c r="C1438" s="562"/>
      <c r="D1438" s="562"/>
      <c r="E1438" s="562"/>
      <c r="F1438" s="562"/>
      <c r="G1438" s="562"/>
      <c r="H1438" s="562"/>
      <c r="I1438" s="562"/>
      <c r="J1438" s="562"/>
    </row>
    <row r="1439" spans="2:10" ht="12.75">
      <c r="B1439" s="562"/>
      <c r="C1439" s="562"/>
      <c r="D1439" s="562"/>
      <c r="E1439" s="562"/>
      <c r="F1439" s="562"/>
      <c r="G1439" s="562"/>
      <c r="H1439" s="562"/>
      <c r="I1439" s="562"/>
      <c r="J1439" s="562"/>
    </row>
    <row r="1440" spans="2:10" ht="12.75">
      <c r="B1440" s="562"/>
      <c r="C1440" s="562"/>
      <c r="D1440" s="562"/>
      <c r="E1440" s="562"/>
      <c r="F1440" s="562"/>
      <c r="G1440" s="562"/>
      <c r="H1440" s="562"/>
      <c r="I1440" s="562"/>
      <c r="J1440" s="562"/>
    </row>
    <row r="1441" spans="2:10" ht="12.75">
      <c r="B1441" s="562"/>
      <c r="C1441" s="562"/>
      <c r="D1441" s="562"/>
      <c r="E1441" s="562"/>
      <c r="F1441" s="562"/>
      <c r="G1441" s="562"/>
      <c r="H1441" s="562"/>
      <c r="I1441" s="562"/>
      <c r="J1441" s="562"/>
    </row>
    <row r="1442" spans="2:10" ht="12.75">
      <c r="B1442" s="562"/>
      <c r="C1442" s="562"/>
      <c r="D1442" s="562"/>
      <c r="E1442" s="562"/>
      <c r="F1442" s="562"/>
      <c r="G1442" s="562"/>
      <c r="H1442" s="562"/>
      <c r="I1442" s="562"/>
      <c r="J1442" s="562"/>
    </row>
    <row r="1443" spans="2:10" ht="12.75">
      <c r="B1443" s="562"/>
      <c r="C1443" s="562"/>
      <c r="D1443" s="562"/>
      <c r="E1443" s="562"/>
      <c r="F1443" s="562"/>
      <c r="G1443" s="562"/>
      <c r="H1443" s="562"/>
      <c r="I1443" s="562"/>
      <c r="J1443" s="562"/>
    </row>
    <row r="1444" spans="2:10" ht="12.75">
      <c r="B1444" s="562"/>
      <c r="C1444" s="562"/>
      <c r="D1444" s="562"/>
      <c r="E1444" s="562"/>
      <c r="F1444" s="562"/>
      <c r="G1444" s="562"/>
      <c r="H1444" s="562"/>
      <c r="I1444" s="562"/>
      <c r="J1444" s="562"/>
    </row>
    <row r="1445" spans="2:10" ht="12.75">
      <c r="B1445" s="562"/>
      <c r="C1445" s="562"/>
      <c r="D1445" s="562"/>
      <c r="E1445" s="562"/>
      <c r="F1445" s="562"/>
      <c r="G1445" s="562"/>
      <c r="H1445" s="562"/>
      <c r="I1445" s="562"/>
      <c r="J1445" s="562"/>
    </row>
    <row r="1446" spans="2:10" ht="12.75">
      <c r="B1446" s="562"/>
      <c r="C1446" s="562"/>
      <c r="D1446" s="562"/>
      <c r="E1446" s="562"/>
      <c r="F1446" s="562"/>
      <c r="G1446" s="562"/>
      <c r="H1446" s="562"/>
      <c r="I1446" s="562"/>
      <c r="J1446" s="562"/>
    </row>
    <row r="1447" spans="2:10" ht="12.75">
      <c r="B1447" s="562"/>
      <c r="C1447" s="562"/>
      <c r="D1447" s="562"/>
      <c r="E1447" s="562"/>
      <c r="F1447" s="562"/>
      <c r="G1447" s="562"/>
      <c r="H1447" s="562"/>
      <c r="I1447" s="562"/>
      <c r="J1447" s="562"/>
    </row>
    <row r="1448" spans="2:10" ht="12.75">
      <c r="B1448" s="562"/>
      <c r="C1448" s="562"/>
      <c r="D1448" s="562"/>
      <c r="E1448" s="562"/>
      <c r="F1448" s="562"/>
      <c r="G1448" s="562"/>
      <c r="H1448" s="562"/>
      <c r="I1448" s="562"/>
      <c r="J1448" s="562"/>
    </row>
    <row r="1449" spans="2:10" ht="12.75">
      <c r="B1449" s="562"/>
      <c r="C1449" s="562"/>
      <c r="D1449" s="562"/>
      <c r="E1449" s="562"/>
      <c r="F1449" s="562"/>
      <c r="G1449" s="562"/>
      <c r="H1449" s="562"/>
      <c r="I1449" s="562"/>
      <c r="J1449" s="562"/>
    </row>
    <row r="1450" spans="2:10" ht="12.75">
      <c r="B1450" s="562"/>
      <c r="C1450" s="562"/>
      <c r="D1450" s="562"/>
      <c r="E1450" s="562"/>
      <c r="F1450" s="562"/>
      <c r="G1450" s="562"/>
      <c r="H1450" s="562"/>
      <c r="I1450" s="562"/>
      <c r="J1450" s="562"/>
    </row>
    <row r="1451" spans="2:10" ht="12.75">
      <c r="B1451" s="562"/>
      <c r="C1451" s="562"/>
      <c r="D1451" s="562"/>
      <c r="E1451" s="562"/>
      <c r="F1451" s="562"/>
      <c r="G1451" s="562"/>
      <c r="H1451" s="562"/>
      <c r="I1451" s="562"/>
      <c r="J1451" s="562"/>
    </row>
    <row r="1452" spans="2:10" ht="12.75">
      <c r="B1452" s="562"/>
      <c r="C1452" s="562"/>
      <c r="D1452" s="562"/>
      <c r="E1452" s="562"/>
      <c r="F1452" s="562"/>
      <c r="G1452" s="562"/>
      <c r="H1452" s="562"/>
      <c r="I1452" s="562"/>
      <c r="J1452" s="562"/>
    </row>
    <row r="1453" spans="2:10" ht="12.75">
      <c r="B1453" s="562"/>
      <c r="C1453" s="562"/>
      <c r="D1453" s="562"/>
      <c r="E1453" s="562"/>
      <c r="F1453" s="562"/>
      <c r="G1453" s="562"/>
      <c r="H1453" s="562"/>
      <c r="I1453" s="562"/>
      <c r="J1453" s="562"/>
    </row>
    <row r="1454" spans="2:10" ht="12.75">
      <c r="B1454" s="562"/>
      <c r="C1454" s="562"/>
      <c r="D1454" s="562"/>
      <c r="E1454" s="562"/>
      <c r="F1454" s="562"/>
      <c r="G1454" s="562"/>
      <c r="H1454" s="562"/>
      <c r="I1454" s="562"/>
      <c r="J1454" s="562"/>
    </row>
    <row r="1455" spans="2:10" ht="12.75">
      <c r="B1455" s="562"/>
      <c r="C1455" s="562"/>
      <c r="D1455" s="562"/>
      <c r="E1455" s="562"/>
      <c r="F1455" s="562"/>
      <c r="G1455" s="562"/>
      <c r="H1455" s="562"/>
      <c r="I1455" s="562"/>
      <c r="J1455" s="562"/>
    </row>
    <row r="1456" spans="2:10" ht="12.75">
      <c r="B1456" s="562"/>
      <c r="C1456" s="562"/>
      <c r="D1456" s="562"/>
      <c r="E1456" s="562"/>
      <c r="F1456" s="562"/>
      <c r="G1456" s="562"/>
      <c r="H1456" s="562"/>
      <c r="I1456" s="562"/>
      <c r="J1456" s="562"/>
    </row>
    <row r="1457" spans="2:10" ht="12.75">
      <c r="B1457" s="562"/>
      <c r="C1457" s="562"/>
      <c r="D1457" s="562"/>
      <c r="E1457" s="562"/>
      <c r="F1457" s="562"/>
      <c r="G1457" s="562"/>
      <c r="H1457" s="562"/>
      <c r="I1457" s="562"/>
      <c r="J1457" s="562"/>
    </row>
    <row r="1458" spans="2:10" ht="12.75">
      <c r="B1458" s="562"/>
      <c r="C1458" s="562"/>
      <c r="D1458" s="562"/>
      <c r="E1458" s="562"/>
      <c r="F1458" s="562"/>
      <c r="G1458" s="562"/>
      <c r="H1458" s="562"/>
      <c r="I1458" s="562"/>
      <c r="J1458" s="562"/>
    </row>
    <row r="1459" spans="2:10" ht="12.75">
      <c r="B1459" s="562"/>
      <c r="C1459" s="562"/>
      <c r="D1459" s="562"/>
      <c r="E1459" s="562"/>
      <c r="F1459" s="562"/>
      <c r="G1459" s="562"/>
      <c r="H1459" s="562"/>
      <c r="I1459" s="562"/>
      <c r="J1459" s="562"/>
    </row>
    <row r="1460" spans="2:10" ht="12.75">
      <c r="B1460" s="562"/>
      <c r="C1460" s="562"/>
      <c r="D1460" s="562"/>
      <c r="E1460" s="562"/>
      <c r="F1460" s="562"/>
      <c r="G1460" s="562"/>
      <c r="H1460" s="562"/>
      <c r="I1460" s="562"/>
      <c r="J1460" s="562"/>
    </row>
    <row r="1461" spans="2:10" ht="12.75">
      <c r="B1461" s="562"/>
      <c r="C1461" s="562"/>
      <c r="D1461" s="562"/>
      <c r="E1461" s="562"/>
      <c r="F1461" s="562"/>
      <c r="G1461" s="562"/>
      <c r="H1461" s="562"/>
      <c r="I1461" s="562"/>
      <c r="J1461" s="562"/>
    </row>
    <row r="1462" spans="2:10" ht="12.75">
      <c r="B1462" s="562"/>
      <c r="C1462" s="562"/>
      <c r="D1462" s="562"/>
      <c r="E1462" s="562"/>
      <c r="F1462" s="562"/>
      <c r="G1462" s="562"/>
      <c r="H1462" s="562"/>
      <c r="I1462" s="562"/>
      <c r="J1462" s="562"/>
    </row>
    <row r="1463" spans="2:10" ht="12.75">
      <c r="B1463" s="562"/>
      <c r="C1463" s="562"/>
      <c r="D1463" s="562"/>
      <c r="E1463" s="562"/>
      <c r="F1463" s="562"/>
      <c r="G1463" s="562"/>
      <c r="H1463" s="562"/>
      <c r="I1463" s="562"/>
      <c r="J1463" s="562"/>
    </row>
    <row r="1464" spans="2:10" ht="12.75">
      <c r="B1464" s="562"/>
      <c r="C1464" s="562"/>
      <c r="D1464" s="562"/>
      <c r="E1464" s="562"/>
      <c r="F1464" s="562"/>
      <c r="G1464" s="562"/>
      <c r="H1464" s="562"/>
      <c r="I1464" s="562"/>
      <c r="J1464" s="562"/>
    </row>
    <row r="1465" spans="2:10" ht="12.75">
      <c r="B1465" s="562"/>
      <c r="C1465" s="562"/>
      <c r="D1465" s="562"/>
      <c r="E1465" s="562"/>
      <c r="F1465" s="562"/>
      <c r="G1465" s="562"/>
      <c r="H1465" s="562"/>
      <c r="I1465" s="562"/>
      <c r="J1465" s="562"/>
    </row>
    <row r="1466" spans="2:10" ht="12.75">
      <c r="B1466" s="562"/>
      <c r="C1466" s="562"/>
      <c r="D1466" s="562"/>
      <c r="E1466" s="562"/>
      <c r="F1466" s="562"/>
      <c r="G1466" s="562"/>
      <c r="H1466" s="562"/>
      <c r="I1466" s="562"/>
      <c r="J1466" s="562"/>
    </row>
    <row r="1467" spans="2:10" ht="12.75">
      <c r="B1467" s="562"/>
      <c r="C1467" s="562"/>
      <c r="D1467" s="562"/>
      <c r="E1467" s="562"/>
      <c r="F1467" s="562"/>
      <c r="G1467" s="562"/>
      <c r="H1467" s="562"/>
      <c r="I1467" s="562"/>
      <c r="J1467" s="562"/>
    </row>
    <row r="1468" spans="2:10" ht="12.75">
      <c r="B1468" s="562"/>
      <c r="C1468" s="562"/>
      <c r="D1468" s="562"/>
      <c r="E1468" s="562"/>
      <c r="F1468" s="562"/>
      <c r="G1468" s="562"/>
      <c r="H1468" s="562"/>
      <c r="I1468" s="562"/>
      <c r="J1468" s="562"/>
    </row>
    <row r="1469" spans="2:10" ht="12.75">
      <c r="B1469" s="562"/>
      <c r="C1469" s="562"/>
      <c r="E1469" s="562"/>
      <c r="F1469" s="562"/>
      <c r="G1469" s="562"/>
      <c r="H1469" s="562"/>
      <c r="I1469" s="562"/>
      <c r="J1469" s="562"/>
    </row>
    <row r="1470" spans="2:10" ht="12.75">
      <c r="B1470" s="562"/>
      <c r="E1470" s="562"/>
      <c r="F1470" s="562"/>
      <c r="G1470" s="562"/>
      <c r="H1470" s="562"/>
      <c r="I1470" s="562"/>
      <c r="J1470" s="562"/>
    </row>
    <row r="1471" spans="6:10" ht="12.75">
      <c r="F1471" s="562"/>
      <c r="G1471" s="562"/>
      <c r="H1471" s="562"/>
      <c r="I1471" s="562"/>
      <c r="J1471" s="562"/>
    </row>
    <row r="1472" spans="6:10" ht="12.75">
      <c r="F1472" s="562"/>
      <c r="G1472" s="562"/>
      <c r="H1472" s="562"/>
      <c r="I1472" s="562"/>
      <c r="J1472" s="562"/>
    </row>
    <row r="1473" ht="12.75">
      <c r="I1473" s="562"/>
    </row>
  </sheetData>
  <mergeCells count="25">
    <mergeCell ref="B19:H19"/>
    <mergeCell ref="R96:R97"/>
    <mergeCell ref="F28:H28"/>
    <mergeCell ref="B97:N97"/>
    <mergeCell ref="C75:C76"/>
    <mergeCell ref="C85:C86"/>
    <mergeCell ref="D75:D76"/>
    <mergeCell ref="D85:D86"/>
    <mergeCell ref="K65:K66"/>
    <mergeCell ref="L65:L66"/>
    <mergeCell ref="J63:L64"/>
    <mergeCell ref="J61:L61"/>
    <mergeCell ref="J85:L85"/>
    <mergeCell ref="J82:L82"/>
    <mergeCell ref="J83:J84"/>
    <mergeCell ref="K78:K79"/>
    <mergeCell ref="L78:L79"/>
    <mergeCell ref="L37:L38"/>
    <mergeCell ref="J30:L30"/>
    <mergeCell ref="F27:H27"/>
    <mergeCell ref="G50:G51"/>
    <mergeCell ref="H50:H51"/>
    <mergeCell ref="J50:L50"/>
    <mergeCell ref="J51:L51"/>
    <mergeCell ref="K37:K38"/>
  </mergeCells>
  <printOptions/>
  <pageMargins left="0.4724409448818898" right="0.2362204724409449" top="0.03937007874015748" bottom="0.07874015748031496" header="0.03937007874015748" footer="0.03937007874015748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90" zoomScaleNormal="90" zoomScaleSheetLayoutView="85" zoomScalePageLayoutView="0" workbookViewId="0" topLeftCell="D1">
      <selection activeCell="S12" sqref="S12"/>
    </sheetView>
  </sheetViews>
  <sheetFormatPr defaultColWidth="9.00390625" defaultRowHeight="12.75"/>
  <cols>
    <col min="1" max="1" width="8.125" style="13" customWidth="1"/>
    <col min="2" max="7" width="2.75390625" style="12" customWidth="1"/>
    <col min="8" max="10" width="2.75390625" style="13" customWidth="1"/>
    <col min="11" max="17" width="2.75390625" style="12" customWidth="1"/>
    <col min="18" max="20" width="2.75390625" style="14" customWidth="1"/>
    <col min="21" max="29" width="2.75390625" style="12" customWidth="1"/>
    <col min="30" max="30" width="2.875" style="12" customWidth="1"/>
    <col min="31" max="38" width="2.75390625" style="12" customWidth="1"/>
    <col min="39" max="39" width="2.75390625" style="15" customWidth="1"/>
    <col min="40" max="40" width="11.75390625" style="8" customWidth="1"/>
    <col min="41" max="16384" width="9.125" style="8" customWidth="1"/>
  </cols>
  <sheetData>
    <row r="1" spans="35:39" ht="12" customHeight="1">
      <c r="AI1" s="844">
        <v>40116</v>
      </c>
      <c r="AJ1" s="844"/>
      <c r="AK1" s="844"/>
      <c r="AL1" s="844"/>
      <c r="AM1" s="844"/>
    </row>
    <row r="2" ht="21.75" customHeight="1">
      <c r="M2" s="31" t="s">
        <v>926</v>
      </c>
    </row>
    <row r="3" ht="8.25" customHeight="1">
      <c r="M3" s="32"/>
    </row>
    <row r="4" ht="17.25" customHeight="1">
      <c r="M4" s="31" t="s">
        <v>928</v>
      </c>
    </row>
    <row r="5" ht="11.25" customHeight="1">
      <c r="L5" s="8"/>
    </row>
    <row r="6" spans="19:39" ht="22.5">
      <c r="S6" s="30" t="s">
        <v>1732</v>
      </c>
      <c r="AG6" s="8"/>
      <c r="AH6" s="8"/>
      <c r="AI6" s="8"/>
      <c r="AJ6" s="8"/>
      <c r="AK6" s="8"/>
      <c r="AL6" s="8"/>
      <c r="AM6" s="8"/>
    </row>
    <row r="7" ht="20.25">
      <c r="S7" s="29" t="s">
        <v>927</v>
      </c>
    </row>
    <row r="8" spans="17:26" ht="20.25">
      <c r="Q8" s="29"/>
      <c r="R8" s="29"/>
      <c r="S8" s="29" t="s">
        <v>875</v>
      </c>
      <c r="T8" s="29"/>
      <c r="U8" s="29"/>
      <c r="V8" s="8"/>
      <c r="W8" s="29"/>
      <c r="X8" s="29"/>
      <c r="Y8" s="29"/>
      <c r="Z8" s="29"/>
    </row>
    <row r="9" spans="12:19" ht="3.75" customHeight="1">
      <c r="L9" s="33"/>
      <c r="Q9" s="8"/>
      <c r="R9" s="8"/>
      <c r="S9" s="8"/>
    </row>
    <row r="10" spans="8:39" ht="17.25" customHeight="1">
      <c r="H10" s="8"/>
      <c r="R10" s="8"/>
      <c r="S10" s="34" t="s">
        <v>600</v>
      </c>
      <c r="AG10" s="8"/>
      <c r="AH10" s="8"/>
      <c r="AI10" s="8"/>
      <c r="AJ10" s="8"/>
      <c r="AK10" s="8"/>
      <c r="AL10" s="8"/>
      <c r="AM10" s="8"/>
    </row>
    <row r="11" spans="8:39" ht="17.25" customHeight="1">
      <c r="H11" s="8"/>
      <c r="R11" s="8"/>
      <c r="S11" s="34" t="s">
        <v>458</v>
      </c>
      <c r="AG11" s="8"/>
      <c r="AH11" s="8"/>
      <c r="AI11" s="8"/>
      <c r="AJ11" s="8"/>
      <c r="AK11" s="8"/>
      <c r="AL11" s="8"/>
      <c r="AM11" s="8"/>
    </row>
    <row r="12" spans="1:19" ht="15.75" customHeight="1">
      <c r="A12" s="8"/>
      <c r="B12" s="27"/>
      <c r="C12" s="27"/>
      <c r="D12" s="27"/>
      <c r="E12" s="27"/>
      <c r="F12" s="27"/>
      <c r="H12" s="16"/>
      <c r="R12" s="8"/>
      <c r="S12" s="43" t="s">
        <v>450</v>
      </c>
    </row>
    <row r="13" ht="6.75" customHeight="1" thickBot="1">
      <c r="AN13" s="12"/>
    </row>
    <row r="14" spans="1:40" s="11" customFormat="1" ht="24.75" customHeight="1" thickBot="1">
      <c r="A14" s="17" t="s">
        <v>1236</v>
      </c>
      <c r="B14" s="7" t="s">
        <v>1903</v>
      </c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8"/>
    </row>
    <row r="15" spans="1:39" s="11" customFormat="1" ht="14.25" customHeight="1">
      <c r="A15" s="22" t="s">
        <v>706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40" s="28" customFormat="1" ht="12" customHeight="1">
      <c r="A16" s="21" t="s">
        <v>1596</v>
      </c>
      <c r="B16" s="834" t="s">
        <v>1598</v>
      </c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6"/>
      <c r="Q16" s="837" t="s">
        <v>1578</v>
      </c>
      <c r="R16" s="838"/>
      <c r="S16" s="838"/>
      <c r="T16" s="839"/>
      <c r="U16" s="8"/>
      <c r="V16" s="845" t="s">
        <v>1596</v>
      </c>
      <c r="W16" s="846"/>
      <c r="X16" s="847"/>
      <c r="Y16" s="845" t="s">
        <v>1598</v>
      </c>
      <c r="Z16" s="846"/>
      <c r="AA16" s="846"/>
      <c r="AB16" s="846"/>
      <c r="AC16" s="846"/>
      <c r="AD16" s="846"/>
      <c r="AE16" s="846"/>
      <c r="AF16" s="846"/>
      <c r="AG16" s="846"/>
      <c r="AH16" s="846"/>
      <c r="AI16" s="846"/>
      <c r="AJ16" s="846"/>
      <c r="AK16" s="846"/>
      <c r="AL16" s="846"/>
      <c r="AM16" s="836"/>
      <c r="AN16" s="158" t="s">
        <v>1578</v>
      </c>
    </row>
    <row r="17" spans="1:41" s="26" customFormat="1" ht="12" customHeight="1">
      <c r="A17" s="4" t="s">
        <v>924</v>
      </c>
      <c r="B17" s="2" t="s">
        <v>925</v>
      </c>
      <c r="C17" s="1"/>
      <c r="D17" s="1"/>
      <c r="E17" s="1"/>
      <c r="F17" s="1"/>
      <c r="G17" s="1"/>
      <c r="H17" s="1"/>
      <c r="I17" s="1"/>
      <c r="J17" s="19"/>
      <c r="K17" s="152"/>
      <c r="L17" s="152"/>
      <c r="M17" s="152"/>
      <c r="N17" s="152"/>
      <c r="O17" s="152"/>
      <c r="P17" s="153"/>
      <c r="Q17" s="832">
        <v>45</v>
      </c>
      <c r="R17" s="832"/>
      <c r="S17" s="832"/>
      <c r="T17" s="833"/>
      <c r="U17" s="8"/>
      <c r="V17" s="829" t="s">
        <v>1975</v>
      </c>
      <c r="W17" s="830"/>
      <c r="X17" s="831"/>
      <c r="Y17" s="2" t="s">
        <v>1229</v>
      </c>
      <c r="Z17" s="1"/>
      <c r="AA17" s="1"/>
      <c r="AB17" s="1"/>
      <c r="AC17" s="152"/>
      <c r="AD17" s="1"/>
      <c r="AE17" s="19"/>
      <c r="AF17" s="152"/>
      <c r="AG17" s="152"/>
      <c r="AH17" s="152"/>
      <c r="AI17" s="152"/>
      <c r="AJ17" s="152"/>
      <c r="AK17" s="152"/>
      <c r="AL17" s="152"/>
      <c r="AM17" s="153"/>
      <c r="AN17" s="157">
        <v>34</v>
      </c>
      <c r="AO17" s="156"/>
    </row>
    <row r="18" spans="1:41" s="26" customFormat="1" ht="12" customHeight="1">
      <c r="A18" s="4" t="s">
        <v>1237</v>
      </c>
      <c r="B18" s="2" t="s">
        <v>707</v>
      </c>
      <c r="C18" s="1"/>
      <c r="D18" s="1"/>
      <c r="E18" s="1"/>
      <c r="F18" s="1"/>
      <c r="G18" s="1"/>
      <c r="H18" s="1"/>
      <c r="I18" s="1"/>
      <c r="J18" s="19"/>
      <c r="K18" s="152"/>
      <c r="L18" s="152"/>
      <c r="M18" s="152"/>
      <c r="N18" s="152"/>
      <c r="O18" s="152"/>
      <c r="P18" s="153"/>
      <c r="Q18" s="832">
        <v>62</v>
      </c>
      <c r="R18" s="832"/>
      <c r="S18" s="832"/>
      <c r="T18" s="833"/>
      <c r="U18" s="8"/>
      <c r="V18" s="829" t="s">
        <v>1976</v>
      </c>
      <c r="W18" s="830"/>
      <c r="X18" s="831"/>
      <c r="Y18" s="2" t="s">
        <v>1230</v>
      </c>
      <c r="Z18" s="1"/>
      <c r="AA18" s="1"/>
      <c r="AB18" s="1"/>
      <c r="AC18" s="152"/>
      <c r="AD18" s="1"/>
      <c r="AE18" s="19"/>
      <c r="AF18" s="152"/>
      <c r="AG18" s="152"/>
      <c r="AH18" s="152"/>
      <c r="AI18" s="152"/>
      <c r="AJ18" s="152"/>
      <c r="AK18" s="152"/>
      <c r="AL18" s="152"/>
      <c r="AM18" s="153"/>
      <c r="AN18" s="157">
        <v>49</v>
      </c>
      <c r="AO18" s="156"/>
    </row>
    <row r="19" spans="1:41" s="26" customFormat="1" ht="12" customHeight="1">
      <c r="A19" s="4" t="s">
        <v>1238</v>
      </c>
      <c r="B19" s="2" t="s">
        <v>708</v>
      </c>
      <c r="C19" s="1"/>
      <c r="D19" s="1"/>
      <c r="E19" s="1"/>
      <c r="F19" s="1"/>
      <c r="G19" s="1"/>
      <c r="H19" s="1"/>
      <c r="I19" s="1"/>
      <c r="J19" s="19"/>
      <c r="K19" s="152"/>
      <c r="L19" s="152"/>
      <c r="M19" s="152"/>
      <c r="N19" s="152"/>
      <c r="O19" s="152"/>
      <c r="P19" s="153"/>
      <c r="Q19" s="832">
        <v>94</v>
      </c>
      <c r="R19" s="832"/>
      <c r="S19" s="832"/>
      <c r="T19" s="833"/>
      <c r="U19" s="8"/>
      <c r="V19" s="829" t="s">
        <v>1977</v>
      </c>
      <c r="W19" s="830"/>
      <c r="X19" s="831"/>
      <c r="Y19" s="2" t="s">
        <v>1231</v>
      </c>
      <c r="Z19" s="1"/>
      <c r="AA19" s="1"/>
      <c r="AB19" s="1"/>
      <c r="AC19" s="1"/>
      <c r="AD19" s="1"/>
      <c r="AE19" s="1"/>
      <c r="AF19" s="1"/>
      <c r="AG19" s="19"/>
      <c r="AH19" s="152"/>
      <c r="AI19" s="152"/>
      <c r="AJ19" s="152"/>
      <c r="AK19" s="152"/>
      <c r="AL19" s="152"/>
      <c r="AM19" s="153"/>
      <c r="AN19" s="157">
        <v>73</v>
      </c>
      <c r="AO19" s="156"/>
    </row>
    <row r="20" spans="1:41" s="26" customFormat="1" ht="12" customHeight="1">
      <c r="A20" s="4" t="s">
        <v>1239</v>
      </c>
      <c r="B20" s="2" t="s">
        <v>709</v>
      </c>
      <c r="C20" s="1"/>
      <c r="D20" s="1"/>
      <c r="E20" s="1"/>
      <c r="F20" s="1"/>
      <c r="G20" s="1"/>
      <c r="H20" s="1"/>
      <c r="I20" s="1"/>
      <c r="J20" s="19"/>
      <c r="K20" s="152"/>
      <c r="L20" s="152"/>
      <c r="M20" s="152"/>
      <c r="N20" s="152"/>
      <c r="O20" s="152"/>
      <c r="P20" s="153"/>
      <c r="Q20" s="832">
        <v>131</v>
      </c>
      <c r="R20" s="832"/>
      <c r="S20" s="832"/>
      <c r="T20" s="833"/>
      <c r="U20" s="8"/>
      <c r="V20" s="829" t="s">
        <v>1978</v>
      </c>
      <c r="W20" s="830"/>
      <c r="X20" s="831"/>
      <c r="Y20" s="2" t="s">
        <v>1232</v>
      </c>
      <c r="Z20" s="1"/>
      <c r="AA20" s="1"/>
      <c r="AB20" s="1"/>
      <c r="AC20" s="1"/>
      <c r="AD20" s="1"/>
      <c r="AE20" s="1"/>
      <c r="AF20" s="1"/>
      <c r="AG20" s="19"/>
      <c r="AH20" s="152"/>
      <c r="AI20" s="152"/>
      <c r="AJ20" s="152"/>
      <c r="AK20" s="152"/>
      <c r="AL20" s="152"/>
      <c r="AM20" s="153"/>
      <c r="AN20" s="157">
        <v>103</v>
      </c>
      <c r="AO20" s="156"/>
    </row>
    <row r="21" spans="1:41" s="26" customFormat="1" ht="12" customHeight="1">
      <c r="A21" s="4" t="s">
        <v>914</v>
      </c>
      <c r="B21" s="2" t="s">
        <v>917</v>
      </c>
      <c r="C21" s="1"/>
      <c r="D21" s="1"/>
      <c r="E21" s="1"/>
      <c r="F21" s="1"/>
      <c r="G21" s="1"/>
      <c r="H21" s="1"/>
      <c r="I21" s="1"/>
      <c r="J21" s="19"/>
      <c r="K21" s="152"/>
      <c r="L21" s="152"/>
      <c r="M21" s="152"/>
      <c r="N21" s="152"/>
      <c r="O21" s="152"/>
      <c r="P21" s="153"/>
      <c r="Q21" s="832">
        <v>181</v>
      </c>
      <c r="R21" s="832"/>
      <c r="S21" s="832"/>
      <c r="T21" s="833"/>
      <c r="U21" s="8"/>
      <c r="V21" s="829" t="s">
        <v>1979</v>
      </c>
      <c r="W21" s="830"/>
      <c r="X21" s="831"/>
      <c r="Y21" s="2" t="s">
        <v>1233</v>
      </c>
      <c r="Z21" s="1"/>
      <c r="AA21" s="1"/>
      <c r="AB21" s="1"/>
      <c r="AC21" s="1"/>
      <c r="AD21" s="1"/>
      <c r="AE21" s="1"/>
      <c r="AF21" s="1"/>
      <c r="AG21" s="19"/>
      <c r="AH21" s="152"/>
      <c r="AI21" s="152"/>
      <c r="AJ21" s="152"/>
      <c r="AK21" s="152"/>
      <c r="AL21" s="152"/>
      <c r="AM21" s="153"/>
      <c r="AN21" s="157">
        <v>180</v>
      </c>
      <c r="AO21" s="156"/>
    </row>
    <row r="22" spans="1:40" s="26" customFormat="1" ht="12" customHeight="1">
      <c r="A22" s="3" t="s">
        <v>1904</v>
      </c>
      <c r="B22" s="2" t="s">
        <v>1941</v>
      </c>
      <c r="C22" s="1"/>
      <c r="D22" s="1"/>
      <c r="E22" s="1"/>
      <c r="F22" s="1"/>
      <c r="G22" s="1"/>
      <c r="H22" s="1"/>
      <c r="I22" s="1"/>
      <c r="J22" s="19"/>
      <c r="K22" s="152"/>
      <c r="L22" s="152"/>
      <c r="M22" s="152"/>
      <c r="N22" s="152"/>
      <c r="O22" s="152"/>
      <c r="P22" s="153"/>
      <c r="Q22" s="832">
        <v>262</v>
      </c>
      <c r="R22" s="832"/>
      <c r="S22" s="832"/>
      <c r="T22" s="833"/>
      <c r="V22" s="829" t="s">
        <v>1980</v>
      </c>
      <c r="W22" s="830"/>
      <c r="X22" s="831"/>
      <c r="Y22" s="2" t="s">
        <v>1234</v>
      </c>
      <c r="Z22" s="1"/>
      <c r="AA22" s="1"/>
      <c r="AB22" s="1"/>
      <c r="AC22" s="1"/>
      <c r="AD22" s="1"/>
      <c r="AE22" s="1"/>
      <c r="AF22" s="1"/>
      <c r="AG22" s="19"/>
      <c r="AH22" s="152"/>
      <c r="AI22" s="152"/>
      <c r="AJ22" s="152"/>
      <c r="AK22" s="152"/>
      <c r="AL22" s="152"/>
      <c r="AM22" s="153"/>
      <c r="AN22" s="157">
        <v>240</v>
      </c>
    </row>
    <row r="23" spans="1:40" s="26" customFormat="1" ht="12" customHeight="1">
      <c r="A23" s="3" t="s">
        <v>1942</v>
      </c>
      <c r="B23" s="2" t="s">
        <v>1943</v>
      </c>
      <c r="C23" s="1"/>
      <c r="D23" s="1"/>
      <c r="E23" s="1"/>
      <c r="F23" s="1"/>
      <c r="G23" s="1"/>
      <c r="H23" s="1"/>
      <c r="I23" s="1"/>
      <c r="J23" s="19"/>
      <c r="K23" s="152"/>
      <c r="L23" s="152"/>
      <c r="M23" s="152"/>
      <c r="N23" s="152"/>
      <c r="O23" s="152"/>
      <c r="P23" s="153"/>
      <c r="Q23" s="832">
        <v>349</v>
      </c>
      <c r="R23" s="832"/>
      <c r="S23" s="832"/>
      <c r="T23" s="833"/>
      <c r="V23" s="829" t="s">
        <v>1981</v>
      </c>
      <c r="W23" s="830"/>
      <c r="X23" s="831"/>
      <c r="Y23" s="2" t="s">
        <v>1235</v>
      </c>
      <c r="Z23" s="1"/>
      <c r="AA23" s="1"/>
      <c r="AB23" s="1"/>
      <c r="AC23" s="1"/>
      <c r="AD23" s="1"/>
      <c r="AE23" s="1"/>
      <c r="AF23" s="1"/>
      <c r="AG23" s="19"/>
      <c r="AH23" s="152"/>
      <c r="AI23" s="152"/>
      <c r="AJ23" s="152"/>
      <c r="AK23" s="152"/>
      <c r="AL23" s="152"/>
      <c r="AM23" s="153"/>
      <c r="AN23" s="157">
        <v>357</v>
      </c>
    </row>
    <row r="24" spans="1:40" s="26" customFormat="1" ht="12" customHeight="1">
      <c r="A24" s="3" t="s">
        <v>1969</v>
      </c>
      <c r="B24" s="2" t="s">
        <v>1955</v>
      </c>
      <c r="C24" s="1"/>
      <c r="D24" s="1"/>
      <c r="E24" s="1"/>
      <c r="F24" s="1"/>
      <c r="G24" s="1"/>
      <c r="H24" s="1"/>
      <c r="I24" s="1"/>
      <c r="J24" s="19"/>
      <c r="K24" s="152"/>
      <c r="L24" s="152"/>
      <c r="M24" s="152"/>
      <c r="N24" s="152"/>
      <c r="O24" s="152"/>
      <c r="P24" s="153"/>
      <c r="Q24" s="832">
        <v>22</v>
      </c>
      <c r="R24" s="832"/>
      <c r="S24" s="832"/>
      <c r="T24" s="833"/>
      <c r="V24" s="829" t="s">
        <v>1982</v>
      </c>
      <c r="W24" s="830"/>
      <c r="X24" s="831"/>
      <c r="Y24" s="2" t="s">
        <v>1964</v>
      </c>
      <c r="Z24" s="1"/>
      <c r="AA24" s="1"/>
      <c r="AB24" s="1"/>
      <c r="AC24" s="1"/>
      <c r="AD24" s="1"/>
      <c r="AE24" s="1"/>
      <c r="AF24" s="1"/>
      <c r="AG24" s="19"/>
      <c r="AH24" s="152"/>
      <c r="AI24" s="152"/>
      <c r="AJ24" s="152"/>
      <c r="AK24" s="152"/>
      <c r="AL24" s="152"/>
      <c r="AM24" s="153"/>
      <c r="AN24" s="157">
        <v>475</v>
      </c>
    </row>
    <row r="25" spans="1:40" s="26" customFormat="1" ht="12" customHeight="1">
      <c r="A25" s="3" t="s">
        <v>1970</v>
      </c>
      <c r="B25" s="2" t="s">
        <v>1956</v>
      </c>
      <c r="C25" s="1"/>
      <c r="D25" s="1"/>
      <c r="E25" s="1"/>
      <c r="F25" s="1"/>
      <c r="G25" s="1"/>
      <c r="H25" s="1"/>
      <c r="I25" s="1"/>
      <c r="J25" s="19"/>
      <c r="K25" s="152"/>
      <c r="L25" s="152"/>
      <c r="M25" s="152"/>
      <c r="N25" s="152"/>
      <c r="O25" s="152"/>
      <c r="P25" s="153"/>
      <c r="Q25" s="832">
        <v>31</v>
      </c>
      <c r="R25" s="832"/>
      <c r="S25" s="832"/>
      <c r="T25" s="833"/>
      <c r="V25" s="829" t="s">
        <v>1983</v>
      </c>
      <c r="W25" s="830"/>
      <c r="X25" s="831"/>
      <c r="Y25" s="2" t="s">
        <v>1966</v>
      </c>
      <c r="Z25" s="1"/>
      <c r="AA25" s="1"/>
      <c r="AB25" s="1"/>
      <c r="AC25" s="1"/>
      <c r="AD25" s="1"/>
      <c r="AE25" s="1"/>
      <c r="AF25" s="1"/>
      <c r="AG25" s="19"/>
      <c r="AH25" s="152"/>
      <c r="AI25" s="152"/>
      <c r="AJ25" s="152"/>
      <c r="AK25" s="152"/>
      <c r="AL25" s="152"/>
      <c r="AM25" s="153"/>
      <c r="AN25" s="157">
        <v>580</v>
      </c>
    </row>
    <row r="26" spans="1:40" s="26" customFormat="1" ht="12" customHeight="1">
      <c r="A26" s="3" t="s">
        <v>1971</v>
      </c>
      <c r="B26" s="2" t="s">
        <v>1957</v>
      </c>
      <c r="C26" s="1"/>
      <c r="D26" s="1"/>
      <c r="E26" s="1"/>
      <c r="F26" s="1"/>
      <c r="G26" s="1"/>
      <c r="H26" s="1"/>
      <c r="I26" s="1"/>
      <c r="J26" s="19"/>
      <c r="K26" s="152"/>
      <c r="L26" s="152"/>
      <c r="M26" s="152"/>
      <c r="N26" s="152"/>
      <c r="O26" s="152"/>
      <c r="P26" s="153"/>
      <c r="Q26" s="832">
        <v>44</v>
      </c>
      <c r="R26" s="832"/>
      <c r="S26" s="832"/>
      <c r="T26" s="833"/>
      <c r="V26" s="829" t="s">
        <v>1984</v>
      </c>
      <c r="W26" s="830"/>
      <c r="X26" s="831"/>
      <c r="Y26" s="2" t="s">
        <v>1967</v>
      </c>
      <c r="Z26" s="1"/>
      <c r="AA26" s="1"/>
      <c r="AB26" s="1"/>
      <c r="AC26" s="1"/>
      <c r="AD26" s="1"/>
      <c r="AE26" s="1"/>
      <c r="AF26" s="1"/>
      <c r="AG26" s="19"/>
      <c r="AH26" s="152"/>
      <c r="AI26" s="152"/>
      <c r="AJ26" s="152"/>
      <c r="AK26" s="152"/>
      <c r="AL26" s="152"/>
      <c r="AM26" s="153"/>
      <c r="AN26" s="157">
        <v>793</v>
      </c>
    </row>
    <row r="27" spans="1:40" ht="12.75">
      <c r="A27" s="3" t="s">
        <v>1972</v>
      </c>
      <c r="B27" s="2" t="s">
        <v>1958</v>
      </c>
      <c r="C27" s="1"/>
      <c r="D27" s="1"/>
      <c r="E27" s="1"/>
      <c r="F27" s="1"/>
      <c r="G27" s="1"/>
      <c r="H27" s="1"/>
      <c r="I27" s="1"/>
      <c r="J27" s="19"/>
      <c r="K27" s="152"/>
      <c r="L27" s="152"/>
      <c r="M27" s="152"/>
      <c r="N27" s="152"/>
      <c r="O27" s="152"/>
      <c r="P27" s="153"/>
      <c r="Q27" s="832">
        <v>64</v>
      </c>
      <c r="R27" s="832"/>
      <c r="S27" s="832"/>
      <c r="T27" s="833"/>
      <c r="V27" s="829" t="s">
        <v>1985</v>
      </c>
      <c r="W27" s="830"/>
      <c r="X27" s="831"/>
      <c r="Y27" s="2" t="s">
        <v>1968</v>
      </c>
      <c r="Z27" s="1"/>
      <c r="AA27" s="1"/>
      <c r="AB27" s="1"/>
      <c r="AC27" s="1"/>
      <c r="AD27" s="1"/>
      <c r="AE27" s="1"/>
      <c r="AF27" s="1"/>
      <c r="AG27" s="19"/>
      <c r="AH27" s="152"/>
      <c r="AI27" s="152"/>
      <c r="AJ27" s="152"/>
      <c r="AK27" s="152"/>
      <c r="AL27" s="152"/>
      <c r="AM27" s="153"/>
      <c r="AN27" s="157">
        <v>1092</v>
      </c>
    </row>
    <row r="28" spans="1:40" ht="12.75">
      <c r="A28" s="3" t="s">
        <v>1223</v>
      </c>
      <c r="B28" s="2" t="s">
        <v>1960</v>
      </c>
      <c r="C28" s="1"/>
      <c r="D28" s="1"/>
      <c r="E28" s="1"/>
      <c r="F28" s="1"/>
      <c r="G28" s="1"/>
      <c r="H28" s="1"/>
      <c r="I28" s="1"/>
      <c r="J28" s="19"/>
      <c r="K28" s="152"/>
      <c r="L28" s="152"/>
      <c r="M28" s="152"/>
      <c r="N28" s="152"/>
      <c r="O28" s="152"/>
      <c r="P28" s="153"/>
      <c r="Q28" s="832">
        <v>116</v>
      </c>
      <c r="R28" s="832"/>
      <c r="S28" s="832"/>
      <c r="T28" s="833"/>
      <c r="V28" s="829" t="s">
        <v>1986</v>
      </c>
      <c r="W28" s="830"/>
      <c r="X28" s="830"/>
      <c r="Y28" s="2" t="s">
        <v>1961</v>
      </c>
      <c r="Z28" s="1"/>
      <c r="AA28" s="1"/>
      <c r="AB28" s="1"/>
      <c r="AC28" s="1"/>
      <c r="AD28" s="1"/>
      <c r="AE28" s="1"/>
      <c r="AF28" s="1"/>
      <c r="AG28" s="19"/>
      <c r="AH28" s="152"/>
      <c r="AI28" s="152"/>
      <c r="AJ28" s="152"/>
      <c r="AK28" s="152"/>
      <c r="AL28" s="152"/>
      <c r="AM28" s="153"/>
      <c r="AN28" s="157"/>
    </row>
    <row r="29" spans="1:40" ht="12.75">
      <c r="A29" s="3" t="s">
        <v>1973</v>
      </c>
      <c r="B29" s="2" t="s">
        <v>1959</v>
      </c>
      <c r="C29" s="1"/>
      <c r="D29" s="1"/>
      <c r="E29" s="1"/>
      <c r="F29" s="1"/>
      <c r="G29" s="1"/>
      <c r="H29" s="1"/>
      <c r="I29" s="1"/>
      <c r="J29" s="19"/>
      <c r="K29" s="152"/>
      <c r="L29" s="152"/>
      <c r="M29" s="152"/>
      <c r="N29" s="152"/>
      <c r="O29" s="152"/>
      <c r="P29" s="153"/>
      <c r="Q29" s="832">
        <v>29</v>
      </c>
      <c r="R29" s="832"/>
      <c r="S29" s="832"/>
      <c r="T29" s="833"/>
      <c r="V29" s="829" t="s">
        <v>1994</v>
      </c>
      <c r="W29" s="830"/>
      <c r="X29" s="830"/>
      <c r="Y29" s="2" t="s">
        <v>1962</v>
      </c>
      <c r="Z29" s="1"/>
      <c r="AA29" s="1"/>
      <c r="AB29" s="1"/>
      <c r="AC29" s="1"/>
      <c r="AD29" s="1"/>
      <c r="AE29" s="1"/>
      <c r="AF29" s="1"/>
      <c r="AG29" s="19"/>
      <c r="AH29" s="152"/>
      <c r="AI29" s="152"/>
      <c r="AJ29" s="152"/>
      <c r="AK29" s="152"/>
      <c r="AL29" s="152"/>
      <c r="AM29" s="153"/>
      <c r="AN29" s="157">
        <v>52</v>
      </c>
    </row>
    <row r="30" spans="1:40" ht="12.75">
      <c r="A30" s="3" t="s">
        <v>1974</v>
      </c>
      <c r="B30" s="2" t="s">
        <v>1224</v>
      </c>
      <c r="C30" s="1"/>
      <c r="D30" s="1"/>
      <c r="E30" s="1"/>
      <c r="F30" s="152"/>
      <c r="G30" s="1"/>
      <c r="H30" s="19"/>
      <c r="I30" s="152"/>
      <c r="J30" s="152"/>
      <c r="K30" s="152"/>
      <c r="L30" s="152"/>
      <c r="M30" s="152"/>
      <c r="N30" s="152"/>
      <c r="O30" s="152"/>
      <c r="P30" s="153"/>
      <c r="Q30" s="832">
        <v>41</v>
      </c>
      <c r="R30" s="832"/>
      <c r="S30" s="832"/>
      <c r="T30" s="833"/>
      <c r="V30" s="829" t="s">
        <v>1995</v>
      </c>
      <c r="W30" s="830"/>
      <c r="X30" s="830"/>
      <c r="Y30" s="2" t="s">
        <v>1963</v>
      </c>
      <c r="Z30" s="1"/>
      <c r="AA30" s="1"/>
      <c r="AB30" s="1"/>
      <c r="AC30" s="1"/>
      <c r="AD30" s="1"/>
      <c r="AE30" s="1"/>
      <c r="AF30" s="1"/>
      <c r="AG30" s="19"/>
      <c r="AH30" s="152"/>
      <c r="AI30" s="152"/>
      <c r="AJ30" s="152"/>
      <c r="AK30" s="152"/>
      <c r="AL30" s="152"/>
      <c r="AM30" s="153"/>
      <c r="AN30" s="157">
        <v>415</v>
      </c>
    </row>
    <row r="31" spans="1:40" ht="12.75">
      <c r="A31" s="3" t="s">
        <v>1240</v>
      </c>
      <c r="B31" s="2" t="s">
        <v>1226</v>
      </c>
      <c r="C31" s="1"/>
      <c r="D31" s="1"/>
      <c r="E31" s="1"/>
      <c r="F31" s="152"/>
      <c r="G31" s="1"/>
      <c r="H31" s="19"/>
      <c r="I31" s="152"/>
      <c r="J31" s="152"/>
      <c r="K31" s="152"/>
      <c r="L31" s="152"/>
      <c r="M31" s="152"/>
      <c r="N31" s="152"/>
      <c r="O31" s="152"/>
      <c r="P31" s="153"/>
      <c r="Q31" s="832">
        <v>62</v>
      </c>
      <c r="R31" s="832"/>
      <c r="S31" s="832"/>
      <c r="T31" s="833"/>
      <c r="V31" s="829" t="s">
        <v>1996</v>
      </c>
      <c r="W31" s="830"/>
      <c r="X31" s="830"/>
      <c r="Y31" s="2" t="s">
        <v>1965</v>
      </c>
      <c r="Z31" s="1"/>
      <c r="AA31" s="1"/>
      <c r="AB31" s="1"/>
      <c r="AC31" s="1"/>
      <c r="AD31" s="1"/>
      <c r="AE31" s="1"/>
      <c r="AF31" s="1"/>
      <c r="AG31" s="19"/>
      <c r="AH31" s="152"/>
      <c r="AI31" s="152"/>
      <c r="AJ31" s="152"/>
      <c r="AK31" s="152"/>
      <c r="AL31" s="152"/>
      <c r="AM31" s="153"/>
      <c r="AN31" s="157">
        <v>78</v>
      </c>
    </row>
    <row r="32" spans="1:40" ht="12.75">
      <c r="A32" s="3" t="s">
        <v>1241</v>
      </c>
      <c r="B32" s="2" t="s">
        <v>1228</v>
      </c>
      <c r="C32" s="1"/>
      <c r="D32" s="1"/>
      <c r="E32" s="1"/>
      <c r="F32" s="152"/>
      <c r="G32" s="1"/>
      <c r="H32" s="19"/>
      <c r="I32" s="152"/>
      <c r="J32" s="152"/>
      <c r="K32" s="152"/>
      <c r="L32" s="152"/>
      <c r="M32" s="152"/>
      <c r="N32" s="152"/>
      <c r="O32" s="152"/>
      <c r="P32" s="153"/>
      <c r="Q32" s="832">
        <v>87</v>
      </c>
      <c r="R32" s="832"/>
      <c r="S32" s="832"/>
      <c r="T32" s="833"/>
      <c r="V32" s="843"/>
      <c r="W32" s="843"/>
      <c r="X32" s="843"/>
      <c r="Y32" s="6"/>
      <c r="Z32" s="6"/>
      <c r="AA32" s="6"/>
      <c r="AB32" s="6"/>
      <c r="AC32" s="6"/>
      <c r="AD32" s="6"/>
      <c r="AE32" s="6"/>
      <c r="AF32" s="6"/>
      <c r="AG32" s="8"/>
      <c r="AH32" s="26"/>
      <c r="AI32" s="26"/>
      <c r="AJ32" s="26"/>
      <c r="AK32" s="26"/>
      <c r="AL32" s="26"/>
      <c r="AM32" s="26"/>
      <c r="AN32" s="156"/>
    </row>
    <row r="33" spans="22:40" ht="12.75">
      <c r="V33" s="843"/>
      <c r="W33" s="843"/>
      <c r="X33" s="843"/>
      <c r="Y33" s="6"/>
      <c r="Z33" s="6"/>
      <c r="AA33" s="6"/>
      <c r="AB33" s="6"/>
      <c r="AC33" s="6"/>
      <c r="AD33" s="6"/>
      <c r="AE33" s="6"/>
      <c r="AF33" s="6"/>
      <c r="AG33" s="8"/>
      <c r="AH33" s="26"/>
      <c r="AI33" s="26"/>
      <c r="AJ33" s="26"/>
      <c r="AK33" s="26"/>
      <c r="AL33" s="26"/>
      <c r="AM33" s="26"/>
      <c r="AN33" s="156"/>
    </row>
    <row r="34" spans="22:40" ht="12.75">
      <c r="V34" s="843"/>
      <c r="W34" s="843"/>
      <c r="X34" s="843"/>
      <c r="Y34" s="6"/>
      <c r="Z34" s="6"/>
      <c r="AA34" s="6"/>
      <c r="AB34" s="6"/>
      <c r="AC34" s="6"/>
      <c r="AD34" s="6"/>
      <c r="AE34" s="6"/>
      <c r="AF34" s="6"/>
      <c r="AG34" s="8"/>
      <c r="AH34" s="26"/>
      <c r="AI34" s="26"/>
      <c r="AJ34" s="26"/>
      <c r="AK34" s="26"/>
      <c r="AL34" s="26"/>
      <c r="AM34" s="26"/>
      <c r="AN34" s="156"/>
    </row>
    <row r="35" spans="1:40" ht="15.75">
      <c r="A35" s="35" t="s">
        <v>894</v>
      </c>
      <c r="B35" s="19"/>
      <c r="C35" s="22"/>
      <c r="D35" s="23"/>
      <c r="E35" s="22"/>
      <c r="F35" s="22"/>
      <c r="G35" s="22"/>
      <c r="H35" s="22"/>
      <c r="I35" s="22"/>
      <c r="J35" s="22"/>
      <c r="K35" s="22"/>
      <c r="L35" s="22"/>
      <c r="M35" s="152"/>
      <c r="N35" s="152"/>
      <c r="O35" s="152"/>
      <c r="P35" s="152"/>
      <c r="Q35" s="152"/>
      <c r="R35" s="152"/>
      <c r="S35" s="152"/>
      <c r="T35" s="36"/>
      <c r="V35" s="843"/>
      <c r="W35" s="843"/>
      <c r="X35" s="843"/>
      <c r="Y35" s="6"/>
      <c r="Z35" s="6"/>
      <c r="AA35" s="6"/>
      <c r="AB35" s="6"/>
      <c r="AC35" s="6"/>
      <c r="AD35" s="6"/>
      <c r="AE35" s="6"/>
      <c r="AF35" s="6"/>
      <c r="AG35" s="8"/>
      <c r="AH35" s="26"/>
      <c r="AI35" s="26"/>
      <c r="AJ35" s="26"/>
      <c r="AK35" s="26"/>
      <c r="AL35" s="26"/>
      <c r="AM35" s="26"/>
      <c r="AN35" s="156"/>
    </row>
    <row r="36" spans="1:40" ht="12.75">
      <c r="A36" s="154" t="s">
        <v>1596</v>
      </c>
      <c r="B36" s="840" t="s">
        <v>1598</v>
      </c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41"/>
      <c r="N36" s="841"/>
      <c r="O36" s="841"/>
      <c r="P36" s="842"/>
      <c r="Q36" s="849" t="s">
        <v>1578</v>
      </c>
      <c r="R36" s="850"/>
      <c r="S36" s="850"/>
      <c r="T36" s="851"/>
      <c r="V36" s="843"/>
      <c r="W36" s="843"/>
      <c r="X36" s="843"/>
      <c r="Y36" s="6"/>
      <c r="Z36" s="6"/>
      <c r="AA36" s="6"/>
      <c r="AB36" s="6"/>
      <c r="AC36" s="6"/>
      <c r="AD36" s="6"/>
      <c r="AE36" s="6"/>
      <c r="AF36" s="6"/>
      <c r="AG36" s="8"/>
      <c r="AH36" s="26"/>
      <c r="AI36" s="26"/>
      <c r="AJ36" s="26"/>
      <c r="AK36" s="26"/>
      <c r="AL36" s="26"/>
      <c r="AM36" s="26"/>
      <c r="AN36" s="156"/>
    </row>
    <row r="37" spans="1:20" ht="12.75">
      <c r="A37" s="155" t="s">
        <v>891</v>
      </c>
      <c r="B37" s="2" t="s">
        <v>890</v>
      </c>
      <c r="C37" s="1"/>
      <c r="D37" s="1"/>
      <c r="E37" s="1"/>
      <c r="F37" s="1"/>
      <c r="G37" s="1"/>
      <c r="H37" s="1"/>
      <c r="I37" s="1"/>
      <c r="J37" s="152"/>
      <c r="K37" s="152"/>
      <c r="L37" s="152"/>
      <c r="M37" s="152"/>
      <c r="N37" s="152"/>
      <c r="O37" s="152"/>
      <c r="P37" s="153"/>
      <c r="Q37" s="848"/>
      <c r="R37" s="832"/>
      <c r="S37" s="832"/>
      <c r="T37" s="833"/>
    </row>
  </sheetData>
  <sheetProtection/>
  <mergeCells count="44">
    <mergeCell ref="Q37:T37"/>
    <mergeCell ref="Q36:T36"/>
    <mergeCell ref="Q30:T30"/>
    <mergeCell ref="Q31:T31"/>
    <mergeCell ref="Q32:T32"/>
    <mergeCell ref="AI1:AM1"/>
    <mergeCell ref="V25:X25"/>
    <mergeCell ref="V26:X26"/>
    <mergeCell ref="Y16:AM16"/>
    <mergeCell ref="V21:X21"/>
    <mergeCell ref="V16:X16"/>
    <mergeCell ref="V17:X17"/>
    <mergeCell ref="V23:X23"/>
    <mergeCell ref="V24:X24"/>
    <mergeCell ref="V18:X18"/>
    <mergeCell ref="V33:X33"/>
    <mergeCell ref="V30:X30"/>
    <mergeCell ref="V36:X36"/>
    <mergeCell ref="V34:X34"/>
    <mergeCell ref="V35:X35"/>
    <mergeCell ref="V31:X31"/>
    <mergeCell ref="V32:X32"/>
    <mergeCell ref="B36:P36"/>
    <mergeCell ref="Q22:T22"/>
    <mergeCell ref="Q23:T23"/>
    <mergeCell ref="Q24:T24"/>
    <mergeCell ref="Q25:T25"/>
    <mergeCell ref="Q26:T26"/>
    <mergeCell ref="Q27:T27"/>
    <mergeCell ref="Q29:T29"/>
    <mergeCell ref="Q28:T28"/>
    <mergeCell ref="V19:X19"/>
    <mergeCell ref="V20:X20"/>
    <mergeCell ref="B16:P16"/>
    <mergeCell ref="Q16:T16"/>
    <mergeCell ref="Q20:T20"/>
    <mergeCell ref="Q18:T18"/>
    <mergeCell ref="Q17:T17"/>
    <mergeCell ref="Q19:T19"/>
    <mergeCell ref="V29:X29"/>
    <mergeCell ref="V28:X28"/>
    <mergeCell ref="V27:X27"/>
    <mergeCell ref="Q21:T21"/>
    <mergeCell ref="V22:X22"/>
  </mergeCells>
  <printOptions horizontalCentered="1"/>
  <pageMargins left="0" right="0" top="0.3937007874015748" bottom="0.3937007874015748" header="0" footer="0.07874015748031496"/>
  <pageSetup horizontalDpi="600" verticalDpi="600" orientation="portrait" paperSize="9" scale="80" r:id="rId2"/>
  <headerFooter alignWithMargins="0">
    <oddFooter>&amp;LООО "РВС-Техно М", г. Москва, Сигнальный пр-д, д. 19, 542-34-94&amp;R25.08.2009
 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4"/>
  <sheetViews>
    <sheetView zoomScale="85" zoomScaleNormal="85" zoomScaleSheetLayoutView="85" workbookViewId="0" topLeftCell="C1">
      <selection activeCell="T12" sqref="T12"/>
    </sheetView>
  </sheetViews>
  <sheetFormatPr defaultColWidth="9.00390625" defaultRowHeight="12.75"/>
  <cols>
    <col min="1" max="1" width="2.75390625" style="176" customWidth="1"/>
    <col min="2" max="2" width="9.00390625" style="176" customWidth="1"/>
    <col min="3" max="8" width="2.75390625" style="177" customWidth="1"/>
    <col min="9" max="11" width="2.75390625" style="176" customWidth="1"/>
    <col min="12" max="18" width="2.75390625" style="177" customWidth="1"/>
    <col min="19" max="21" width="2.75390625" style="178" customWidth="1"/>
    <col min="22" max="30" width="2.75390625" style="177" customWidth="1"/>
    <col min="31" max="31" width="2.875" style="177" customWidth="1"/>
    <col min="32" max="39" width="2.75390625" style="177" customWidth="1"/>
    <col min="40" max="40" width="2.75390625" style="180" customWidth="1"/>
    <col min="41" max="41" width="11.75390625" style="181" customWidth="1"/>
    <col min="42" max="16384" width="9.125" style="181" customWidth="1"/>
  </cols>
  <sheetData>
    <row r="1" spans="36:40" ht="12" customHeight="1">
      <c r="AJ1" s="745">
        <v>39965</v>
      </c>
      <c r="AK1" s="745"/>
      <c r="AL1" s="745"/>
      <c r="AM1" s="745"/>
      <c r="AN1" s="745"/>
    </row>
    <row r="2" ht="21.75" customHeight="1">
      <c r="N2" s="179" t="s">
        <v>926</v>
      </c>
    </row>
    <row r="3" ht="8.25" customHeight="1">
      <c r="N3" s="179"/>
    </row>
    <row r="4" ht="17.25" customHeight="1">
      <c r="N4" s="179" t="s">
        <v>928</v>
      </c>
    </row>
    <row r="5" ht="11.25" customHeight="1">
      <c r="M5" s="181"/>
    </row>
    <row r="6" spans="20:40" ht="18">
      <c r="T6" s="182" t="s">
        <v>1732</v>
      </c>
      <c r="AH6" s="181"/>
      <c r="AI6" s="181"/>
      <c r="AJ6" s="181"/>
      <c r="AK6" s="181"/>
      <c r="AL6" s="181"/>
      <c r="AM6" s="181"/>
      <c r="AN6" s="181"/>
    </row>
    <row r="7" ht="20.25">
      <c r="T7" s="183" t="s">
        <v>452</v>
      </c>
    </row>
    <row r="8" spans="18:27" ht="20.25">
      <c r="R8" s="183"/>
      <c r="S8" s="183"/>
      <c r="T8" s="183" t="s">
        <v>875</v>
      </c>
      <c r="U8" s="183"/>
      <c r="V8" s="183"/>
      <c r="W8" s="181"/>
      <c r="X8" s="183"/>
      <c r="Y8" s="183"/>
      <c r="Z8" s="183"/>
      <c r="AA8" s="183"/>
    </row>
    <row r="9" spans="13:20" ht="3.75" customHeight="1">
      <c r="M9" s="184"/>
      <c r="R9" s="181"/>
      <c r="S9" s="181"/>
      <c r="T9" s="181"/>
    </row>
    <row r="10" spans="9:40" ht="17.25" customHeight="1">
      <c r="I10" s="181"/>
      <c r="S10" s="181"/>
      <c r="T10" s="185" t="s">
        <v>600</v>
      </c>
      <c r="AH10" s="181"/>
      <c r="AI10" s="181"/>
      <c r="AJ10" s="181"/>
      <c r="AK10" s="181"/>
      <c r="AL10" s="181"/>
      <c r="AM10" s="181"/>
      <c r="AN10" s="181"/>
    </row>
    <row r="11" spans="9:40" ht="17.25" customHeight="1">
      <c r="I11" s="181"/>
      <c r="S11" s="181"/>
      <c r="T11" s="185" t="s">
        <v>458</v>
      </c>
      <c r="AH11" s="181"/>
      <c r="AI11" s="181"/>
      <c r="AJ11" s="181"/>
      <c r="AK11" s="181"/>
      <c r="AL11" s="181"/>
      <c r="AM11" s="181"/>
      <c r="AN11" s="181"/>
    </row>
    <row r="12" spans="1:20" ht="15.75" customHeight="1">
      <c r="A12" s="321"/>
      <c r="B12" s="181"/>
      <c r="C12" s="186"/>
      <c r="D12" s="186"/>
      <c r="E12" s="186"/>
      <c r="F12" s="186"/>
      <c r="G12" s="186"/>
      <c r="I12" s="187"/>
      <c r="S12" s="181"/>
      <c r="T12" s="43" t="s">
        <v>450</v>
      </c>
    </row>
    <row r="13" spans="1:19" ht="9" customHeight="1">
      <c r="A13" s="321"/>
      <c r="B13" s="181"/>
      <c r="C13" s="186"/>
      <c r="D13" s="186"/>
      <c r="E13" s="186"/>
      <c r="F13" s="186"/>
      <c r="G13" s="186"/>
      <c r="I13" s="187"/>
      <c r="S13" s="188"/>
    </row>
    <row r="14" spans="1:41" s="319" customFormat="1" ht="6" customHeight="1" thickBot="1">
      <c r="A14" s="279"/>
      <c r="B14" s="279"/>
      <c r="C14" s="280"/>
      <c r="D14" s="281"/>
      <c r="E14" s="281"/>
      <c r="F14" s="281"/>
      <c r="G14" s="281"/>
      <c r="H14" s="281"/>
      <c r="I14" s="281"/>
      <c r="J14" s="281"/>
      <c r="K14" s="281"/>
      <c r="L14" s="281"/>
      <c r="M14" s="282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332"/>
    </row>
    <row r="15" spans="1:41" s="319" customFormat="1" ht="24.75" customHeight="1" thickBot="1">
      <c r="A15" s="189"/>
      <c r="B15" s="189" t="s">
        <v>1017</v>
      </c>
      <c r="C15" s="190" t="s">
        <v>1018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2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322"/>
    </row>
    <row r="16" spans="1:41" s="319" customFormat="1" ht="15" customHeight="1">
      <c r="A16" s="368"/>
      <c r="B16" s="205" t="s">
        <v>1020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323"/>
    </row>
    <row r="17" spans="1:41" ht="11.25" customHeight="1">
      <c r="A17" s="359"/>
      <c r="B17" s="650" t="s">
        <v>1596</v>
      </c>
      <c r="C17" s="675" t="s">
        <v>1598</v>
      </c>
      <c r="D17" s="654"/>
      <c r="E17" s="654"/>
      <c r="F17" s="654"/>
      <c r="G17" s="654"/>
      <c r="H17" s="654"/>
      <c r="I17" s="654"/>
      <c r="J17" s="654"/>
      <c r="K17" s="654"/>
      <c r="L17" s="654"/>
      <c r="M17" s="655"/>
      <c r="N17" s="675" t="s">
        <v>1552</v>
      </c>
      <c r="O17" s="654"/>
      <c r="P17" s="655"/>
      <c r="Q17" s="675" t="s">
        <v>1021</v>
      </c>
      <c r="R17" s="654"/>
      <c r="S17" s="654"/>
      <c r="T17" s="711" t="s">
        <v>1577</v>
      </c>
      <c r="U17" s="712"/>
      <c r="V17" s="712"/>
      <c r="W17" s="712"/>
      <c r="X17" s="712"/>
      <c r="Y17" s="712"/>
      <c r="Z17" s="712"/>
      <c r="AA17" s="712"/>
      <c r="AB17" s="712"/>
      <c r="AC17" s="713"/>
      <c r="AD17" s="855"/>
      <c r="AE17" s="856"/>
      <c r="AF17" s="857"/>
      <c r="AG17" s="711" t="s">
        <v>1578</v>
      </c>
      <c r="AH17" s="712"/>
      <c r="AI17" s="712"/>
      <c r="AJ17" s="713"/>
      <c r="AK17" s="711" t="s">
        <v>1578</v>
      </c>
      <c r="AL17" s="712"/>
      <c r="AM17" s="712"/>
      <c r="AN17" s="713"/>
      <c r="AO17" s="713" t="s">
        <v>1578</v>
      </c>
    </row>
    <row r="18" spans="1:41" ht="11.25" customHeight="1">
      <c r="A18" s="360"/>
      <c r="B18" s="651"/>
      <c r="C18" s="676"/>
      <c r="D18" s="656"/>
      <c r="E18" s="656"/>
      <c r="F18" s="656"/>
      <c r="G18" s="656"/>
      <c r="H18" s="656"/>
      <c r="I18" s="656"/>
      <c r="J18" s="656"/>
      <c r="K18" s="656"/>
      <c r="L18" s="656"/>
      <c r="M18" s="657"/>
      <c r="N18" s="676"/>
      <c r="O18" s="656"/>
      <c r="P18" s="657"/>
      <c r="Q18" s="676"/>
      <c r="R18" s="656"/>
      <c r="S18" s="656"/>
      <c r="T18" s="714"/>
      <c r="U18" s="700"/>
      <c r="V18" s="700"/>
      <c r="W18" s="700"/>
      <c r="X18" s="700"/>
      <c r="Y18" s="700"/>
      <c r="Z18" s="700"/>
      <c r="AA18" s="700"/>
      <c r="AB18" s="700"/>
      <c r="AC18" s="701"/>
      <c r="AD18" s="858"/>
      <c r="AE18" s="859"/>
      <c r="AF18" s="860"/>
      <c r="AG18" s="714" t="s">
        <v>1022</v>
      </c>
      <c r="AH18" s="700"/>
      <c r="AI18" s="700"/>
      <c r="AJ18" s="701"/>
      <c r="AK18" s="714" t="s">
        <v>1023</v>
      </c>
      <c r="AL18" s="700"/>
      <c r="AM18" s="700"/>
      <c r="AN18" s="701"/>
      <c r="AO18" s="701"/>
    </row>
    <row r="19" spans="1:41" ht="12" customHeight="1">
      <c r="A19" s="362"/>
      <c r="B19" s="260" t="s">
        <v>1024</v>
      </c>
      <c r="C19" s="207" t="s">
        <v>1025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9"/>
      <c r="N19" s="715">
        <v>0.8</v>
      </c>
      <c r="O19" s="716"/>
      <c r="P19" s="710"/>
      <c r="Q19" s="715" t="s">
        <v>1026</v>
      </c>
      <c r="R19" s="716"/>
      <c r="S19" s="710"/>
      <c r="T19" s="267" t="s">
        <v>1027</v>
      </c>
      <c r="U19" s="287"/>
      <c r="V19" s="287"/>
      <c r="W19" s="287"/>
      <c r="X19" s="287"/>
      <c r="Y19" s="287"/>
      <c r="Z19" s="287"/>
      <c r="AA19" s="287"/>
      <c r="AB19" s="287"/>
      <c r="AC19" s="301"/>
      <c r="AD19" s="679" t="s">
        <v>1028</v>
      </c>
      <c r="AE19" s="680"/>
      <c r="AF19" s="681"/>
      <c r="AG19" s="852">
        <v>464.6</v>
      </c>
      <c r="AH19" s="853"/>
      <c r="AI19" s="853"/>
      <c r="AJ19" s="854"/>
      <c r="AK19" s="852">
        <f>AG19+AG19*5%</f>
        <v>487.83000000000004</v>
      </c>
      <c r="AL19" s="853"/>
      <c r="AM19" s="853"/>
      <c r="AN19" s="854"/>
      <c r="AO19" s="337">
        <f>AK19+AK19*10%</f>
        <v>536.613</v>
      </c>
    </row>
    <row r="20" spans="1:41" ht="12" customHeight="1">
      <c r="A20" s="363"/>
      <c r="B20" s="260" t="s">
        <v>1029</v>
      </c>
      <c r="C20" s="250"/>
      <c r="D20" s="231"/>
      <c r="E20" s="231"/>
      <c r="F20" s="231"/>
      <c r="G20" s="231"/>
      <c r="H20" s="231"/>
      <c r="I20" s="231"/>
      <c r="J20" s="231"/>
      <c r="K20" s="231"/>
      <c r="L20" s="231"/>
      <c r="M20" s="232"/>
      <c r="N20" s="715">
        <v>0.8</v>
      </c>
      <c r="O20" s="716"/>
      <c r="P20" s="710"/>
      <c r="Q20" s="715" t="s">
        <v>1195</v>
      </c>
      <c r="R20" s="716"/>
      <c r="S20" s="710"/>
      <c r="T20" s="310"/>
      <c r="U20" s="311"/>
      <c r="V20" s="311"/>
      <c r="W20" s="311"/>
      <c r="X20" s="311"/>
      <c r="Y20" s="311"/>
      <c r="Z20" s="311"/>
      <c r="AA20" s="311"/>
      <c r="AB20" s="311"/>
      <c r="AC20" s="312"/>
      <c r="AD20" s="679" t="s">
        <v>1028</v>
      </c>
      <c r="AE20" s="680"/>
      <c r="AF20" s="681"/>
      <c r="AG20" s="852">
        <v>1286.85</v>
      </c>
      <c r="AH20" s="853"/>
      <c r="AI20" s="853"/>
      <c r="AJ20" s="854"/>
      <c r="AK20" s="852">
        <f aca="true" t="shared" si="0" ref="AK20:AK32">AG20+AG20*5%</f>
        <v>1351.1924999999999</v>
      </c>
      <c r="AL20" s="853"/>
      <c r="AM20" s="853"/>
      <c r="AN20" s="854"/>
      <c r="AO20" s="337">
        <f aca="true" t="shared" si="1" ref="AO20:AO32">AK20+AK20*10%</f>
        <v>1486.3117499999998</v>
      </c>
    </row>
    <row r="21" spans="1:41" ht="12" customHeight="1">
      <c r="A21" s="363"/>
      <c r="B21" s="260" t="s">
        <v>1196</v>
      </c>
      <c r="C21" s="250"/>
      <c r="D21" s="231"/>
      <c r="E21" s="231"/>
      <c r="F21" s="231"/>
      <c r="G21" s="231"/>
      <c r="H21" s="231"/>
      <c r="I21" s="231"/>
      <c r="J21" s="231"/>
      <c r="K21" s="231"/>
      <c r="L21" s="231"/>
      <c r="M21" s="232"/>
      <c r="N21" s="715" t="s">
        <v>1197</v>
      </c>
      <c r="O21" s="716"/>
      <c r="P21" s="710"/>
      <c r="Q21" s="715" t="s">
        <v>1026</v>
      </c>
      <c r="R21" s="716"/>
      <c r="S21" s="710"/>
      <c r="T21" s="310"/>
      <c r="U21" s="311"/>
      <c r="V21" s="311"/>
      <c r="W21" s="311"/>
      <c r="X21" s="311"/>
      <c r="Y21" s="311"/>
      <c r="Z21" s="311"/>
      <c r="AA21" s="311"/>
      <c r="AB21" s="311"/>
      <c r="AC21" s="312"/>
      <c r="AD21" s="679" t="s">
        <v>1028</v>
      </c>
      <c r="AE21" s="680"/>
      <c r="AF21" s="681"/>
      <c r="AG21" s="852">
        <v>431.85</v>
      </c>
      <c r="AH21" s="853"/>
      <c r="AI21" s="853"/>
      <c r="AJ21" s="854"/>
      <c r="AK21" s="852">
        <f t="shared" si="0"/>
        <v>453.4425</v>
      </c>
      <c r="AL21" s="853"/>
      <c r="AM21" s="853"/>
      <c r="AN21" s="854"/>
      <c r="AO21" s="337">
        <f t="shared" si="1"/>
        <v>498.78675</v>
      </c>
    </row>
    <row r="22" spans="1:41" ht="12" customHeight="1">
      <c r="A22" s="363"/>
      <c r="B22" s="260" t="s">
        <v>1198</v>
      </c>
      <c r="C22" s="250"/>
      <c r="D22" s="231"/>
      <c r="E22" s="231"/>
      <c r="F22" s="231"/>
      <c r="G22" s="231"/>
      <c r="H22" s="231"/>
      <c r="I22" s="231"/>
      <c r="J22" s="231"/>
      <c r="K22" s="231"/>
      <c r="L22" s="231"/>
      <c r="M22" s="232"/>
      <c r="N22" s="715" t="s">
        <v>1197</v>
      </c>
      <c r="O22" s="716"/>
      <c r="P22" s="710"/>
      <c r="Q22" s="715" t="s">
        <v>1195</v>
      </c>
      <c r="R22" s="716"/>
      <c r="S22" s="710"/>
      <c r="T22" s="310"/>
      <c r="U22" s="311"/>
      <c r="V22" s="311"/>
      <c r="W22" s="311"/>
      <c r="X22" s="311"/>
      <c r="Y22" s="311"/>
      <c r="Z22" s="311"/>
      <c r="AA22" s="311"/>
      <c r="AB22" s="311"/>
      <c r="AC22" s="312"/>
      <c r="AD22" s="679" t="s">
        <v>1028</v>
      </c>
      <c r="AE22" s="680"/>
      <c r="AF22" s="681"/>
      <c r="AG22" s="852">
        <v>1243.8</v>
      </c>
      <c r="AH22" s="853"/>
      <c r="AI22" s="853"/>
      <c r="AJ22" s="854"/>
      <c r="AK22" s="852">
        <f t="shared" si="0"/>
        <v>1305.99</v>
      </c>
      <c r="AL22" s="853"/>
      <c r="AM22" s="853"/>
      <c r="AN22" s="854"/>
      <c r="AO22" s="337">
        <f t="shared" si="1"/>
        <v>1436.589</v>
      </c>
    </row>
    <row r="23" spans="1:41" ht="12" customHeight="1">
      <c r="A23" s="363"/>
      <c r="B23" s="260" t="s">
        <v>1199</v>
      </c>
      <c r="C23" s="250"/>
      <c r="D23" s="231"/>
      <c r="E23" s="231"/>
      <c r="F23" s="231"/>
      <c r="G23" s="231"/>
      <c r="H23" s="231"/>
      <c r="I23" s="231"/>
      <c r="J23" s="231"/>
      <c r="K23" s="231"/>
      <c r="L23" s="231"/>
      <c r="M23" s="232"/>
      <c r="N23" s="715" t="s">
        <v>1200</v>
      </c>
      <c r="O23" s="716"/>
      <c r="P23" s="710"/>
      <c r="Q23" s="715" t="s">
        <v>1026</v>
      </c>
      <c r="R23" s="716"/>
      <c r="S23" s="710"/>
      <c r="T23" s="310"/>
      <c r="U23" s="311"/>
      <c r="V23" s="311"/>
      <c r="W23" s="311"/>
      <c r="X23" s="311"/>
      <c r="Y23" s="311"/>
      <c r="Z23" s="311"/>
      <c r="AA23" s="311"/>
      <c r="AB23" s="311"/>
      <c r="AC23" s="312"/>
      <c r="AD23" s="679" t="s">
        <v>1028</v>
      </c>
      <c r="AE23" s="680"/>
      <c r="AF23" s="681"/>
      <c r="AG23" s="852">
        <v>425</v>
      </c>
      <c r="AH23" s="853"/>
      <c r="AI23" s="853"/>
      <c r="AJ23" s="854"/>
      <c r="AK23" s="852">
        <f t="shared" si="0"/>
        <v>446.25</v>
      </c>
      <c r="AL23" s="853"/>
      <c r="AM23" s="853"/>
      <c r="AN23" s="854"/>
      <c r="AO23" s="337">
        <f t="shared" si="1"/>
        <v>490.875</v>
      </c>
    </row>
    <row r="24" spans="1:41" ht="12" customHeight="1">
      <c r="A24" s="363"/>
      <c r="B24" s="260" t="s">
        <v>1201</v>
      </c>
      <c r="C24" s="250"/>
      <c r="D24" s="231"/>
      <c r="E24" s="231"/>
      <c r="F24" s="231"/>
      <c r="G24" s="231"/>
      <c r="H24" s="231"/>
      <c r="I24" s="231"/>
      <c r="J24" s="231"/>
      <c r="K24" s="231"/>
      <c r="L24" s="231"/>
      <c r="M24" s="232"/>
      <c r="N24" s="715" t="s">
        <v>1200</v>
      </c>
      <c r="O24" s="716"/>
      <c r="P24" s="710"/>
      <c r="Q24" s="715" t="s">
        <v>1195</v>
      </c>
      <c r="R24" s="716"/>
      <c r="S24" s="710"/>
      <c r="T24" s="310"/>
      <c r="U24" s="311"/>
      <c r="V24" s="311"/>
      <c r="W24" s="311"/>
      <c r="X24" s="311"/>
      <c r="Y24" s="311"/>
      <c r="Z24" s="311"/>
      <c r="AA24" s="311"/>
      <c r="AB24" s="311"/>
      <c r="AC24" s="312"/>
      <c r="AD24" s="679" t="s">
        <v>1028</v>
      </c>
      <c r="AE24" s="680"/>
      <c r="AF24" s="681"/>
      <c r="AG24" s="852">
        <v>1227</v>
      </c>
      <c r="AH24" s="853"/>
      <c r="AI24" s="853"/>
      <c r="AJ24" s="854"/>
      <c r="AK24" s="852">
        <f t="shared" si="0"/>
        <v>1288.35</v>
      </c>
      <c r="AL24" s="853"/>
      <c r="AM24" s="853"/>
      <c r="AN24" s="854"/>
      <c r="AO24" s="337">
        <f t="shared" si="1"/>
        <v>1417.185</v>
      </c>
    </row>
    <row r="25" spans="1:41" ht="12" customHeight="1">
      <c r="A25" s="363"/>
      <c r="B25" s="260" t="s">
        <v>1202</v>
      </c>
      <c r="C25" s="250"/>
      <c r="D25" s="231"/>
      <c r="E25" s="231"/>
      <c r="F25" s="231"/>
      <c r="G25" s="231"/>
      <c r="H25" s="231"/>
      <c r="I25" s="231"/>
      <c r="J25" s="231"/>
      <c r="K25" s="231"/>
      <c r="L25" s="231"/>
      <c r="M25" s="232"/>
      <c r="N25" s="715" t="s">
        <v>1203</v>
      </c>
      <c r="O25" s="716"/>
      <c r="P25" s="710"/>
      <c r="Q25" s="715" t="s">
        <v>1195</v>
      </c>
      <c r="R25" s="716"/>
      <c r="S25" s="710"/>
      <c r="T25" s="308"/>
      <c r="U25" s="304"/>
      <c r="V25" s="304"/>
      <c r="W25" s="304"/>
      <c r="X25" s="304"/>
      <c r="Y25" s="304"/>
      <c r="Z25" s="304"/>
      <c r="AA25" s="304"/>
      <c r="AB25" s="304"/>
      <c r="AC25" s="307"/>
      <c r="AD25" s="679" t="s">
        <v>1028</v>
      </c>
      <c r="AE25" s="680"/>
      <c r="AF25" s="681"/>
      <c r="AG25" s="852">
        <v>1227</v>
      </c>
      <c r="AH25" s="853"/>
      <c r="AI25" s="853"/>
      <c r="AJ25" s="854"/>
      <c r="AK25" s="852">
        <f t="shared" si="0"/>
        <v>1288.35</v>
      </c>
      <c r="AL25" s="853"/>
      <c r="AM25" s="853"/>
      <c r="AN25" s="854"/>
      <c r="AO25" s="337">
        <f t="shared" si="1"/>
        <v>1417.185</v>
      </c>
    </row>
    <row r="26" spans="1:41" ht="12" customHeight="1">
      <c r="A26" s="362"/>
      <c r="B26" s="260" t="s">
        <v>1204</v>
      </c>
      <c r="C26" s="207" t="s">
        <v>1025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9"/>
      <c r="N26" s="715" t="s">
        <v>1205</v>
      </c>
      <c r="O26" s="716"/>
      <c r="P26" s="710"/>
      <c r="Q26" s="715" t="s">
        <v>1026</v>
      </c>
      <c r="R26" s="716"/>
      <c r="S26" s="710"/>
      <c r="T26" s="267" t="s">
        <v>1206</v>
      </c>
      <c r="U26" s="287"/>
      <c r="V26" s="287"/>
      <c r="W26" s="287"/>
      <c r="X26" s="287"/>
      <c r="Y26" s="287"/>
      <c r="Z26" s="287"/>
      <c r="AA26" s="287"/>
      <c r="AB26" s="287"/>
      <c r="AC26" s="301"/>
      <c r="AD26" s="679" t="s">
        <v>1028</v>
      </c>
      <c r="AE26" s="680"/>
      <c r="AF26" s="681"/>
      <c r="AG26" s="852">
        <v>575.6</v>
      </c>
      <c r="AH26" s="853"/>
      <c r="AI26" s="853"/>
      <c r="AJ26" s="854"/>
      <c r="AK26" s="852">
        <f t="shared" si="0"/>
        <v>604.38</v>
      </c>
      <c r="AL26" s="853"/>
      <c r="AM26" s="853"/>
      <c r="AN26" s="854"/>
      <c r="AO26" s="337">
        <f t="shared" si="1"/>
        <v>664.818</v>
      </c>
    </row>
    <row r="27" spans="1:41" ht="12" customHeight="1">
      <c r="A27" s="363"/>
      <c r="B27" s="260" t="s">
        <v>1207</v>
      </c>
      <c r="C27" s="250"/>
      <c r="D27" s="231"/>
      <c r="E27" s="231"/>
      <c r="F27" s="231"/>
      <c r="G27" s="231"/>
      <c r="H27" s="231"/>
      <c r="I27" s="231"/>
      <c r="J27" s="231"/>
      <c r="K27" s="231"/>
      <c r="L27" s="231"/>
      <c r="M27" s="232"/>
      <c r="N27" s="715">
        <v>0.8</v>
      </c>
      <c r="O27" s="716"/>
      <c r="P27" s="710"/>
      <c r="Q27" s="715" t="s">
        <v>1195</v>
      </c>
      <c r="R27" s="716"/>
      <c r="S27" s="710"/>
      <c r="T27" s="310"/>
      <c r="U27" s="311"/>
      <c r="V27" s="311"/>
      <c r="W27" s="311"/>
      <c r="X27" s="311"/>
      <c r="Y27" s="311"/>
      <c r="Z27" s="311"/>
      <c r="AA27" s="311"/>
      <c r="AB27" s="311"/>
      <c r="AC27" s="312"/>
      <c r="AD27" s="679" t="s">
        <v>1028</v>
      </c>
      <c r="AE27" s="680"/>
      <c r="AF27" s="681"/>
      <c r="AG27" s="852">
        <v>1407.6</v>
      </c>
      <c r="AH27" s="853"/>
      <c r="AI27" s="853"/>
      <c r="AJ27" s="854"/>
      <c r="AK27" s="852">
        <f t="shared" si="0"/>
        <v>1477.98</v>
      </c>
      <c r="AL27" s="853"/>
      <c r="AM27" s="853"/>
      <c r="AN27" s="854"/>
      <c r="AO27" s="337">
        <f t="shared" si="1"/>
        <v>1625.778</v>
      </c>
    </row>
    <row r="28" spans="1:41" ht="12" customHeight="1">
      <c r="A28" s="363"/>
      <c r="B28" s="260" t="s">
        <v>1208</v>
      </c>
      <c r="C28" s="250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715" t="s">
        <v>1197</v>
      </c>
      <c r="O28" s="716"/>
      <c r="P28" s="710"/>
      <c r="Q28" s="715" t="s">
        <v>1026</v>
      </c>
      <c r="R28" s="716"/>
      <c r="S28" s="710"/>
      <c r="T28" s="310"/>
      <c r="U28" s="311"/>
      <c r="V28" s="311"/>
      <c r="W28" s="311"/>
      <c r="X28" s="311"/>
      <c r="Y28" s="311"/>
      <c r="Z28" s="311"/>
      <c r="AA28" s="311"/>
      <c r="AB28" s="311"/>
      <c r="AC28" s="312"/>
      <c r="AD28" s="679" t="s">
        <v>1028</v>
      </c>
      <c r="AE28" s="680"/>
      <c r="AF28" s="681"/>
      <c r="AG28" s="852">
        <v>548.6</v>
      </c>
      <c r="AH28" s="853"/>
      <c r="AI28" s="853"/>
      <c r="AJ28" s="854"/>
      <c r="AK28" s="852">
        <f t="shared" si="0"/>
        <v>576.03</v>
      </c>
      <c r="AL28" s="853"/>
      <c r="AM28" s="853"/>
      <c r="AN28" s="854"/>
      <c r="AO28" s="337">
        <f t="shared" si="1"/>
        <v>633.6329999999999</v>
      </c>
    </row>
    <row r="29" spans="1:41" ht="12" customHeight="1">
      <c r="A29" s="364"/>
      <c r="B29" s="260" t="s">
        <v>1209</v>
      </c>
      <c r="N29" s="715" t="s">
        <v>1197</v>
      </c>
      <c r="O29" s="716"/>
      <c r="P29" s="710"/>
      <c r="Q29" s="715" t="s">
        <v>1195</v>
      </c>
      <c r="R29" s="716"/>
      <c r="S29" s="710"/>
      <c r="T29" s="310"/>
      <c r="U29" s="311"/>
      <c r="V29" s="311"/>
      <c r="W29" s="311"/>
      <c r="X29" s="311"/>
      <c r="Y29" s="311"/>
      <c r="Z29" s="311"/>
      <c r="AA29" s="311"/>
      <c r="AB29" s="311"/>
      <c r="AC29" s="312"/>
      <c r="AD29" s="679" t="s">
        <v>1028</v>
      </c>
      <c r="AE29" s="680"/>
      <c r="AF29" s="681"/>
      <c r="AG29" s="852">
        <v>1311</v>
      </c>
      <c r="AH29" s="853"/>
      <c r="AI29" s="853"/>
      <c r="AJ29" s="854"/>
      <c r="AK29" s="852">
        <f t="shared" si="0"/>
        <v>1376.55</v>
      </c>
      <c r="AL29" s="853"/>
      <c r="AM29" s="853"/>
      <c r="AN29" s="854"/>
      <c r="AO29" s="337">
        <f t="shared" si="1"/>
        <v>1514.205</v>
      </c>
    </row>
    <row r="30" spans="1:41" ht="12" customHeight="1">
      <c r="A30" s="363"/>
      <c r="B30" s="257" t="s">
        <v>1210</v>
      </c>
      <c r="C30" s="250"/>
      <c r="D30" s="231"/>
      <c r="E30" s="231"/>
      <c r="F30" s="231"/>
      <c r="G30" s="231"/>
      <c r="H30" s="231"/>
      <c r="I30" s="231"/>
      <c r="J30" s="231"/>
      <c r="K30" s="231"/>
      <c r="L30" s="231"/>
      <c r="M30" s="232"/>
      <c r="N30" s="716" t="s">
        <v>1200</v>
      </c>
      <c r="O30" s="716"/>
      <c r="P30" s="710"/>
      <c r="Q30" s="715" t="s">
        <v>1026</v>
      </c>
      <c r="R30" s="716"/>
      <c r="S30" s="710"/>
      <c r="T30" s="310"/>
      <c r="U30" s="311"/>
      <c r="V30" s="311"/>
      <c r="W30" s="311"/>
      <c r="X30" s="311"/>
      <c r="Y30" s="311"/>
      <c r="Z30" s="311"/>
      <c r="AA30" s="311"/>
      <c r="AB30" s="311"/>
      <c r="AC30" s="312"/>
      <c r="AD30" s="679" t="s">
        <v>1028</v>
      </c>
      <c r="AE30" s="680"/>
      <c r="AF30" s="681"/>
      <c r="AG30" s="852">
        <v>522.1</v>
      </c>
      <c r="AH30" s="853"/>
      <c r="AI30" s="853"/>
      <c r="AJ30" s="854"/>
      <c r="AK30" s="852">
        <f t="shared" si="0"/>
        <v>548.205</v>
      </c>
      <c r="AL30" s="853"/>
      <c r="AM30" s="853"/>
      <c r="AN30" s="854"/>
      <c r="AO30" s="337">
        <f t="shared" si="1"/>
        <v>603.0255000000001</v>
      </c>
    </row>
    <row r="31" spans="1:41" ht="12" customHeight="1">
      <c r="A31" s="363"/>
      <c r="B31" s="257" t="s">
        <v>1211</v>
      </c>
      <c r="C31" s="250"/>
      <c r="D31" s="231"/>
      <c r="E31" s="231"/>
      <c r="F31" s="231"/>
      <c r="G31" s="231"/>
      <c r="H31" s="231"/>
      <c r="I31" s="231"/>
      <c r="J31" s="231"/>
      <c r="K31" s="231"/>
      <c r="L31" s="231"/>
      <c r="M31" s="232"/>
      <c r="N31" s="716" t="s">
        <v>1200</v>
      </c>
      <c r="O31" s="716"/>
      <c r="P31" s="710"/>
      <c r="Q31" s="715" t="s">
        <v>1195</v>
      </c>
      <c r="R31" s="716"/>
      <c r="S31" s="710"/>
      <c r="T31" s="310"/>
      <c r="U31" s="311"/>
      <c r="V31" s="311"/>
      <c r="W31" s="311"/>
      <c r="X31" s="311"/>
      <c r="Y31" s="311"/>
      <c r="Z31" s="311"/>
      <c r="AA31" s="311"/>
      <c r="AB31" s="311"/>
      <c r="AC31" s="312"/>
      <c r="AD31" s="679" t="s">
        <v>1028</v>
      </c>
      <c r="AE31" s="680"/>
      <c r="AF31" s="681"/>
      <c r="AG31" s="852">
        <v>1278.3</v>
      </c>
      <c r="AH31" s="853"/>
      <c r="AI31" s="853"/>
      <c r="AJ31" s="854"/>
      <c r="AK31" s="852">
        <f t="shared" si="0"/>
        <v>1342.215</v>
      </c>
      <c r="AL31" s="853"/>
      <c r="AM31" s="853"/>
      <c r="AN31" s="854"/>
      <c r="AO31" s="337">
        <f t="shared" si="1"/>
        <v>1476.4364999999998</v>
      </c>
    </row>
    <row r="32" spans="1:41" ht="12" customHeight="1">
      <c r="A32" s="373"/>
      <c r="B32" s="257" t="s">
        <v>1212</v>
      </c>
      <c r="C32" s="196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N32" s="716" t="s">
        <v>1203</v>
      </c>
      <c r="O32" s="716"/>
      <c r="P32" s="710"/>
      <c r="Q32" s="715" t="s">
        <v>1195</v>
      </c>
      <c r="R32" s="716"/>
      <c r="S32" s="710"/>
      <c r="T32" s="308"/>
      <c r="U32" s="304"/>
      <c r="V32" s="304"/>
      <c r="W32" s="304"/>
      <c r="X32" s="304"/>
      <c r="Y32" s="304"/>
      <c r="Z32" s="304"/>
      <c r="AA32" s="304"/>
      <c r="AB32" s="304"/>
      <c r="AC32" s="307"/>
      <c r="AD32" s="679" t="s">
        <v>1028</v>
      </c>
      <c r="AE32" s="680"/>
      <c r="AF32" s="681"/>
      <c r="AG32" s="852">
        <v>1278.3</v>
      </c>
      <c r="AH32" s="853"/>
      <c r="AI32" s="853"/>
      <c r="AJ32" s="854"/>
      <c r="AK32" s="852">
        <f t="shared" si="0"/>
        <v>1342.215</v>
      </c>
      <c r="AL32" s="853"/>
      <c r="AM32" s="853"/>
      <c r="AN32" s="854"/>
      <c r="AO32" s="337">
        <f t="shared" si="1"/>
        <v>1476.4364999999998</v>
      </c>
    </row>
    <row r="33" spans="1:41" ht="12" customHeight="1">
      <c r="A33" s="255"/>
      <c r="B33" s="206" t="s">
        <v>1213</v>
      </c>
      <c r="C33" s="250" t="s">
        <v>1214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2"/>
      <c r="N33" s="715">
        <v>3</v>
      </c>
      <c r="O33" s="716"/>
      <c r="P33" s="716"/>
      <c r="Q33" s="715" t="s">
        <v>1215</v>
      </c>
      <c r="R33" s="716"/>
      <c r="S33" s="710"/>
      <c r="T33" s="250" t="s">
        <v>1216</v>
      </c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178"/>
      <c r="AJ33" s="418"/>
      <c r="AK33" s="419"/>
      <c r="AL33" s="717" t="s">
        <v>1019</v>
      </c>
      <c r="AM33" s="709"/>
      <c r="AN33" s="718"/>
      <c r="AO33" s="420">
        <v>45.5</v>
      </c>
    </row>
    <row r="34" spans="1:41" ht="12" customHeight="1">
      <c r="A34" s="222"/>
      <c r="B34" s="206" t="s">
        <v>1217</v>
      </c>
      <c r="C34" s="222"/>
      <c r="D34" s="223"/>
      <c r="E34" s="223"/>
      <c r="F34" s="223"/>
      <c r="G34" s="223"/>
      <c r="H34" s="223"/>
      <c r="I34" s="223"/>
      <c r="J34" s="223"/>
      <c r="K34" s="223"/>
      <c r="L34" s="223"/>
      <c r="M34" s="224"/>
      <c r="N34" s="715">
        <v>4</v>
      </c>
      <c r="O34" s="716"/>
      <c r="P34" s="716"/>
      <c r="Q34" s="715" t="s">
        <v>1215</v>
      </c>
      <c r="R34" s="716"/>
      <c r="S34" s="710"/>
      <c r="T34" s="196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318"/>
      <c r="AJ34" s="223"/>
      <c r="AK34" s="224"/>
      <c r="AL34" s="717" t="s">
        <v>1019</v>
      </c>
      <c r="AM34" s="709"/>
      <c r="AN34" s="718"/>
      <c r="AO34" s="420">
        <v>45.5</v>
      </c>
    </row>
  </sheetData>
  <sheetProtection/>
  <mergeCells count="88">
    <mergeCell ref="AD26:AF26"/>
    <mergeCell ref="AD25:AF25"/>
    <mergeCell ref="AD27:AF27"/>
    <mergeCell ref="AL34:AN34"/>
    <mergeCell ref="AK32:AN32"/>
    <mergeCell ref="AL33:AN33"/>
    <mergeCell ref="AG32:AJ32"/>
    <mergeCell ref="AK31:AN31"/>
    <mergeCell ref="AG30:AJ30"/>
    <mergeCell ref="AK30:AN30"/>
    <mergeCell ref="AD20:AF20"/>
    <mergeCell ref="AD22:AF22"/>
    <mergeCell ref="Q32:S32"/>
    <mergeCell ref="Q34:S34"/>
    <mergeCell ref="AD28:AF28"/>
    <mergeCell ref="AD32:AF32"/>
    <mergeCell ref="AD30:AF30"/>
    <mergeCell ref="AD31:AF31"/>
    <mergeCell ref="AD24:AF24"/>
    <mergeCell ref="AD29:AF29"/>
    <mergeCell ref="AG29:AJ29"/>
    <mergeCell ref="AG31:AJ31"/>
    <mergeCell ref="AK29:AN29"/>
    <mergeCell ref="AJ1:AN1"/>
    <mergeCell ref="AG28:AJ28"/>
    <mergeCell ref="AG27:AJ27"/>
    <mergeCell ref="AG26:AJ26"/>
    <mergeCell ref="AG25:AJ25"/>
    <mergeCell ref="AK18:AN18"/>
    <mergeCell ref="AG17:AJ17"/>
    <mergeCell ref="AG20:AJ20"/>
    <mergeCell ref="AK26:AN26"/>
    <mergeCell ref="AG22:AJ22"/>
    <mergeCell ref="AO17:AO18"/>
    <mergeCell ref="AK17:AN17"/>
    <mergeCell ref="AG19:AJ19"/>
    <mergeCell ref="AK19:AN19"/>
    <mergeCell ref="AK24:AN24"/>
    <mergeCell ref="AK22:AN22"/>
    <mergeCell ref="AK23:AN23"/>
    <mergeCell ref="T17:AC18"/>
    <mergeCell ref="AG18:AJ18"/>
    <mergeCell ref="AD17:AF18"/>
    <mergeCell ref="AD19:AF19"/>
    <mergeCell ref="N24:P24"/>
    <mergeCell ref="N27:P27"/>
    <mergeCell ref="N20:P20"/>
    <mergeCell ref="N22:P22"/>
    <mergeCell ref="Q24:S24"/>
    <mergeCell ref="Q27:S27"/>
    <mergeCell ref="N33:P33"/>
    <mergeCell ref="N31:P31"/>
    <mergeCell ref="Q30:S30"/>
    <mergeCell ref="Q29:S29"/>
    <mergeCell ref="N30:P30"/>
    <mergeCell ref="Q31:S31"/>
    <mergeCell ref="N29:P29"/>
    <mergeCell ref="N28:P28"/>
    <mergeCell ref="N34:P34"/>
    <mergeCell ref="N23:P23"/>
    <mergeCell ref="AG23:AJ23"/>
    <mergeCell ref="AD23:AF23"/>
    <mergeCell ref="Q23:S23"/>
    <mergeCell ref="AG24:AJ24"/>
    <mergeCell ref="Q33:S33"/>
    <mergeCell ref="N32:P32"/>
    <mergeCell ref="N26:P26"/>
    <mergeCell ref="Q26:S26"/>
    <mergeCell ref="B17:B18"/>
    <mergeCell ref="Q25:S25"/>
    <mergeCell ref="N19:P19"/>
    <mergeCell ref="N25:P25"/>
    <mergeCell ref="C17:M18"/>
    <mergeCell ref="N17:P18"/>
    <mergeCell ref="Q22:S22"/>
    <mergeCell ref="Q17:S18"/>
    <mergeCell ref="N21:P21"/>
    <mergeCell ref="Q19:S19"/>
    <mergeCell ref="AK25:AN25"/>
    <mergeCell ref="Q28:S28"/>
    <mergeCell ref="Q20:S20"/>
    <mergeCell ref="Q21:S21"/>
    <mergeCell ref="AK28:AN28"/>
    <mergeCell ref="AK27:AN27"/>
    <mergeCell ref="AK20:AN20"/>
    <mergeCell ref="AK21:AN21"/>
    <mergeCell ref="AG21:AJ21"/>
    <mergeCell ref="AD21:AF21"/>
  </mergeCells>
  <printOptions horizontalCentered="1"/>
  <pageMargins left="0" right="0" top="0.3937007874015748" bottom="0.3937007874015748" header="0" footer="0.07874015748031496"/>
  <pageSetup horizontalDpi="600" verticalDpi="600" orientation="portrait" paperSize="9" scale="80" r:id="rId2"/>
  <headerFooter alignWithMargins="0">
    <oddFooter>&amp;LООО "РВС-Техно М", г. Москва, Сигнальный пр-д, д. 19,(495) 971-25-38, 542-34-94&amp;R01.06.2009
 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5"/>
  <sheetViews>
    <sheetView zoomScale="85" zoomScaleNormal="85" zoomScaleSheetLayoutView="85" workbookViewId="0" topLeftCell="A1">
      <selection activeCell="T12" sqref="T12"/>
    </sheetView>
  </sheetViews>
  <sheetFormatPr defaultColWidth="9.00390625" defaultRowHeight="12.75"/>
  <cols>
    <col min="1" max="1" width="2.75390625" style="176" customWidth="1"/>
    <col min="2" max="2" width="9.00390625" style="176" customWidth="1"/>
    <col min="3" max="8" width="2.75390625" style="177" customWidth="1"/>
    <col min="9" max="11" width="2.75390625" style="176" customWidth="1"/>
    <col min="12" max="18" width="2.75390625" style="177" customWidth="1"/>
    <col min="19" max="21" width="2.75390625" style="178" customWidth="1"/>
    <col min="22" max="30" width="2.75390625" style="177" customWidth="1"/>
    <col min="31" max="31" width="2.875" style="177" customWidth="1"/>
    <col min="32" max="39" width="2.75390625" style="177" customWidth="1"/>
    <col min="40" max="40" width="2.75390625" style="180" customWidth="1"/>
    <col min="41" max="41" width="11.75390625" style="181" customWidth="1"/>
    <col min="42" max="16384" width="9.125" style="181" customWidth="1"/>
  </cols>
  <sheetData>
    <row r="1" spans="36:40" ht="12" customHeight="1">
      <c r="AJ1" s="745">
        <v>39934</v>
      </c>
      <c r="AK1" s="745"/>
      <c r="AL1" s="745"/>
      <c r="AM1" s="745"/>
      <c r="AN1" s="745"/>
    </row>
    <row r="2" ht="21.75" customHeight="1">
      <c r="N2" s="179" t="s">
        <v>926</v>
      </c>
    </row>
    <row r="3" ht="8.25" customHeight="1">
      <c r="N3" s="179"/>
    </row>
    <row r="4" ht="17.25" customHeight="1">
      <c r="N4" s="179" t="s">
        <v>928</v>
      </c>
    </row>
    <row r="5" ht="11.25" customHeight="1">
      <c r="M5" s="181"/>
    </row>
    <row r="6" spans="20:40" ht="18">
      <c r="T6" s="182" t="s">
        <v>1732</v>
      </c>
      <c r="AH6" s="181"/>
      <c r="AI6" s="181"/>
      <c r="AJ6" s="181"/>
      <c r="AK6" s="181"/>
      <c r="AL6" s="181"/>
      <c r="AM6" s="181"/>
      <c r="AN6" s="181"/>
    </row>
    <row r="7" ht="20.25">
      <c r="T7" s="183" t="s">
        <v>452</v>
      </c>
    </row>
    <row r="8" spans="18:27" ht="20.25">
      <c r="R8" s="183"/>
      <c r="S8" s="183"/>
      <c r="T8" s="183" t="s">
        <v>875</v>
      </c>
      <c r="U8" s="183"/>
      <c r="V8" s="183"/>
      <c r="W8" s="181"/>
      <c r="X8" s="183"/>
      <c r="Y8" s="183"/>
      <c r="Z8" s="183"/>
      <c r="AA8" s="183"/>
    </row>
    <row r="9" spans="13:20" ht="3.75" customHeight="1">
      <c r="M9" s="184"/>
      <c r="R9" s="181"/>
      <c r="S9" s="181"/>
      <c r="T9" s="181"/>
    </row>
    <row r="10" spans="9:40" ht="17.25" customHeight="1">
      <c r="I10" s="181"/>
      <c r="S10" s="181"/>
      <c r="T10" s="185" t="s">
        <v>600</v>
      </c>
      <c r="AH10" s="181"/>
      <c r="AI10" s="181"/>
      <c r="AJ10" s="181"/>
      <c r="AK10" s="181"/>
      <c r="AL10" s="181"/>
      <c r="AM10" s="181"/>
      <c r="AN10" s="181"/>
    </row>
    <row r="11" spans="9:40" ht="17.25" customHeight="1">
      <c r="I11" s="181"/>
      <c r="S11" s="181"/>
      <c r="T11" s="185" t="s">
        <v>458</v>
      </c>
      <c r="AH11" s="181"/>
      <c r="AI11" s="181"/>
      <c r="AJ11" s="181"/>
      <c r="AK11" s="181"/>
      <c r="AL11" s="181"/>
      <c r="AM11" s="181"/>
      <c r="AN11" s="181"/>
    </row>
    <row r="12" spans="1:20" ht="15.75" customHeight="1">
      <c r="A12" s="321"/>
      <c r="B12" s="181"/>
      <c r="C12" s="186"/>
      <c r="D12" s="186"/>
      <c r="E12" s="186"/>
      <c r="F12" s="186"/>
      <c r="G12" s="186"/>
      <c r="I12" s="187"/>
      <c r="S12" s="181"/>
      <c r="T12" s="43" t="s">
        <v>450</v>
      </c>
    </row>
    <row r="13" spans="1:19" ht="4.5" customHeight="1">
      <c r="A13" s="321"/>
      <c r="B13" s="181"/>
      <c r="C13" s="186"/>
      <c r="D13" s="186"/>
      <c r="E13" s="186"/>
      <c r="F13" s="186"/>
      <c r="G13" s="186"/>
      <c r="I13" s="187"/>
      <c r="S13" s="188"/>
    </row>
    <row r="14" ht="3.75" customHeight="1" thickBot="1">
      <c r="AO14" s="177"/>
    </row>
    <row r="15" spans="1:41" s="319" customFormat="1" ht="24.75" customHeight="1" thickBot="1">
      <c r="A15" s="189"/>
      <c r="B15" s="189" t="s">
        <v>1161</v>
      </c>
      <c r="C15" s="190" t="s">
        <v>1162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2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322"/>
    </row>
    <row r="16" spans="1:41" s="321" customFormat="1" ht="14.25" customHeight="1">
      <c r="A16" s="360"/>
      <c r="B16" s="241" t="s">
        <v>1596</v>
      </c>
      <c r="C16" s="714" t="s">
        <v>1597</v>
      </c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1"/>
      <c r="V16" s="861" t="s">
        <v>1577</v>
      </c>
      <c r="W16" s="862"/>
      <c r="X16" s="862"/>
      <c r="Y16" s="862"/>
      <c r="Z16" s="862"/>
      <c r="AA16" s="862"/>
      <c r="AB16" s="862"/>
      <c r="AC16" s="862"/>
      <c r="AD16" s="862"/>
      <c r="AE16" s="862"/>
      <c r="AF16" s="862"/>
      <c r="AG16" s="862"/>
      <c r="AH16" s="862"/>
      <c r="AI16" s="862"/>
      <c r="AJ16" s="862"/>
      <c r="AK16" s="862"/>
      <c r="AL16" s="862"/>
      <c r="AM16" s="862"/>
      <c r="AN16" s="863"/>
      <c r="AO16" s="417" t="s">
        <v>1578</v>
      </c>
    </row>
    <row r="17" spans="1:41" ht="12" customHeight="1">
      <c r="A17" s="222"/>
      <c r="B17" s="196" t="s">
        <v>1163</v>
      </c>
      <c r="C17" s="197" t="s">
        <v>1164</v>
      </c>
      <c r="D17" s="198"/>
      <c r="E17" s="198"/>
      <c r="F17" s="198"/>
      <c r="G17" s="198"/>
      <c r="H17" s="198"/>
      <c r="I17" s="198"/>
      <c r="J17" s="198"/>
      <c r="K17" s="201"/>
      <c r="L17" s="201"/>
      <c r="M17" s="201"/>
      <c r="N17" s="201"/>
      <c r="O17" s="201"/>
      <c r="P17" s="198"/>
      <c r="Q17" s="201"/>
      <c r="R17" s="201"/>
      <c r="S17" s="201"/>
      <c r="T17" s="201"/>
      <c r="U17" s="202"/>
      <c r="V17" s="197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2"/>
      <c r="AO17" s="333">
        <v>95</v>
      </c>
    </row>
    <row r="18" spans="1:41" ht="12" customHeight="1">
      <c r="A18" s="222"/>
      <c r="B18" s="196" t="s">
        <v>1165</v>
      </c>
      <c r="C18" s="197" t="s">
        <v>1166</v>
      </c>
      <c r="D18" s="198"/>
      <c r="E18" s="198"/>
      <c r="F18" s="198"/>
      <c r="G18" s="198"/>
      <c r="H18" s="198"/>
      <c r="I18" s="198"/>
      <c r="J18" s="198"/>
      <c r="K18" s="201"/>
      <c r="L18" s="201"/>
      <c r="M18" s="201"/>
      <c r="N18" s="201"/>
      <c r="O18" s="201"/>
      <c r="P18" s="198"/>
      <c r="Q18" s="201"/>
      <c r="R18" s="201"/>
      <c r="S18" s="201"/>
      <c r="T18" s="201"/>
      <c r="U18" s="202"/>
      <c r="V18" s="197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2"/>
      <c r="AO18" s="333">
        <v>130</v>
      </c>
    </row>
    <row r="19" spans="1:41" ht="12" customHeight="1">
      <c r="A19" s="222"/>
      <c r="B19" s="196" t="s">
        <v>1165</v>
      </c>
      <c r="C19" s="197" t="s">
        <v>1167</v>
      </c>
      <c r="D19" s="198"/>
      <c r="E19" s="198"/>
      <c r="F19" s="198"/>
      <c r="G19" s="198"/>
      <c r="H19" s="198"/>
      <c r="I19" s="198"/>
      <c r="J19" s="198"/>
      <c r="K19" s="201"/>
      <c r="L19" s="201"/>
      <c r="M19" s="201"/>
      <c r="N19" s="201"/>
      <c r="O19" s="201"/>
      <c r="P19" s="198"/>
      <c r="Q19" s="201"/>
      <c r="R19" s="201"/>
      <c r="S19" s="201"/>
      <c r="T19" s="201"/>
      <c r="U19" s="202"/>
      <c r="V19" s="197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2"/>
      <c r="AO19" s="333">
        <v>28.5</v>
      </c>
    </row>
    <row r="20" spans="1:41" ht="12" customHeight="1">
      <c r="A20" s="222"/>
      <c r="B20" s="196" t="s">
        <v>1168</v>
      </c>
      <c r="C20" s="197" t="s">
        <v>1169</v>
      </c>
      <c r="D20" s="198"/>
      <c r="E20" s="198"/>
      <c r="F20" s="198"/>
      <c r="G20" s="198"/>
      <c r="H20" s="198"/>
      <c r="I20" s="198"/>
      <c r="J20" s="198"/>
      <c r="K20" s="201"/>
      <c r="L20" s="201"/>
      <c r="M20" s="201"/>
      <c r="N20" s="201"/>
      <c r="O20" s="201"/>
      <c r="P20" s="198"/>
      <c r="Q20" s="201"/>
      <c r="R20" s="201"/>
      <c r="S20" s="201"/>
      <c r="T20" s="201"/>
      <c r="U20" s="202"/>
      <c r="V20" s="197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2"/>
      <c r="AO20" s="333">
        <v>105</v>
      </c>
    </row>
    <row r="21" spans="1:41" ht="12" customHeight="1">
      <c r="A21" s="222"/>
      <c r="B21" s="196" t="s">
        <v>1168</v>
      </c>
      <c r="C21" s="197" t="s">
        <v>1170</v>
      </c>
      <c r="D21" s="198"/>
      <c r="E21" s="198"/>
      <c r="F21" s="198"/>
      <c r="G21" s="198"/>
      <c r="H21" s="198"/>
      <c r="I21" s="198"/>
      <c r="J21" s="198"/>
      <c r="K21" s="201"/>
      <c r="L21" s="201"/>
      <c r="M21" s="201"/>
      <c r="N21" s="201"/>
      <c r="O21" s="201"/>
      <c r="P21" s="198"/>
      <c r="Q21" s="201"/>
      <c r="R21" s="201"/>
      <c r="S21" s="201"/>
      <c r="T21" s="201"/>
      <c r="U21" s="202"/>
      <c r="V21" s="197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2"/>
      <c r="AO21" s="333">
        <v>15</v>
      </c>
    </row>
    <row r="22" spans="1:41" ht="12" customHeight="1">
      <c r="A22" s="222"/>
      <c r="B22" s="196" t="s">
        <v>1171</v>
      </c>
      <c r="C22" s="197" t="s">
        <v>1172</v>
      </c>
      <c r="D22" s="198"/>
      <c r="E22" s="198"/>
      <c r="F22" s="198"/>
      <c r="G22" s="198"/>
      <c r="H22" s="198"/>
      <c r="I22" s="198"/>
      <c r="J22" s="198"/>
      <c r="K22" s="201"/>
      <c r="L22" s="201"/>
      <c r="M22" s="201"/>
      <c r="N22" s="201"/>
      <c r="O22" s="201"/>
      <c r="P22" s="198"/>
      <c r="Q22" s="201"/>
      <c r="R22" s="201"/>
      <c r="S22" s="201"/>
      <c r="T22" s="201"/>
      <c r="U22" s="202"/>
      <c r="V22" s="197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2"/>
      <c r="AO22" s="333">
        <v>90</v>
      </c>
    </row>
    <row r="23" spans="1:41" ht="12" customHeight="1">
      <c r="A23" s="361"/>
      <c r="B23" s="206"/>
      <c r="C23" s="197" t="s">
        <v>1164</v>
      </c>
      <c r="D23" s="211"/>
      <c r="E23" s="211"/>
      <c r="F23" s="211"/>
      <c r="G23" s="211"/>
      <c r="H23" s="211" t="s">
        <v>1173</v>
      </c>
      <c r="I23" s="211"/>
      <c r="J23" s="211"/>
      <c r="K23" s="211"/>
      <c r="L23" s="211"/>
      <c r="M23" s="211"/>
      <c r="N23" s="201"/>
      <c r="O23" s="201"/>
      <c r="P23" s="201"/>
      <c r="Q23" s="201"/>
      <c r="R23" s="201"/>
      <c r="S23" s="201"/>
      <c r="T23" s="201"/>
      <c r="U23" s="202"/>
      <c r="V23" s="200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1"/>
      <c r="AJ23" s="201"/>
      <c r="AK23" s="201"/>
      <c r="AL23" s="201"/>
      <c r="AM23" s="201"/>
      <c r="AN23" s="202"/>
      <c r="AO23" s="333">
        <v>3150</v>
      </c>
    </row>
    <row r="24" spans="1:41" ht="12" customHeight="1">
      <c r="A24" s="222"/>
      <c r="B24" s="196" t="s">
        <v>1174</v>
      </c>
      <c r="C24" s="197" t="s">
        <v>1175</v>
      </c>
      <c r="D24" s="198"/>
      <c r="E24" s="198"/>
      <c r="F24" s="198"/>
      <c r="G24" s="198"/>
      <c r="H24" s="198"/>
      <c r="I24" s="198"/>
      <c r="J24" s="198"/>
      <c r="K24" s="201"/>
      <c r="L24" s="201"/>
      <c r="M24" s="201"/>
      <c r="N24" s="201"/>
      <c r="O24" s="201"/>
      <c r="P24" s="198"/>
      <c r="Q24" s="201"/>
      <c r="R24" s="201"/>
      <c r="S24" s="201"/>
      <c r="T24" s="201"/>
      <c r="U24" s="202"/>
      <c r="V24" s="197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2"/>
      <c r="AO24" s="333">
        <v>158</v>
      </c>
    </row>
    <row r="25" spans="1:41" ht="12" customHeight="1">
      <c r="A25" s="222"/>
      <c r="B25" s="196" t="s">
        <v>1193</v>
      </c>
      <c r="C25" s="197" t="s">
        <v>1194</v>
      </c>
      <c r="D25" s="198"/>
      <c r="E25" s="198"/>
      <c r="F25" s="198"/>
      <c r="G25" s="198"/>
      <c r="H25" s="198"/>
      <c r="I25" s="198"/>
      <c r="J25" s="198"/>
      <c r="K25" s="201"/>
      <c r="L25" s="201"/>
      <c r="M25" s="201"/>
      <c r="N25" s="201"/>
      <c r="O25" s="201"/>
      <c r="P25" s="198"/>
      <c r="Q25" s="201"/>
      <c r="R25" s="201"/>
      <c r="S25" s="201"/>
      <c r="T25" s="201"/>
      <c r="U25" s="202"/>
      <c r="V25" s="197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2"/>
      <c r="AO25" s="333">
        <v>150</v>
      </c>
    </row>
  </sheetData>
  <sheetProtection/>
  <mergeCells count="3">
    <mergeCell ref="AJ1:AN1"/>
    <mergeCell ref="V16:AN16"/>
    <mergeCell ref="C16:U16"/>
  </mergeCells>
  <printOptions horizontalCentered="1"/>
  <pageMargins left="0" right="0" top="0.3937007874015748" bottom="0.3937007874015748" header="0" footer="0.07874015748031496"/>
  <pageSetup horizontalDpi="600" verticalDpi="600" orientation="portrait" paperSize="9" scale="80" r:id="rId2"/>
  <headerFooter alignWithMargins="0">
    <oddFooter>&amp;LООО "РВС-Техно М", г. Москва, Сигнальный пр-д, д. 19,(495) 971-25-38, 542-34-94&amp;R01.05.2009
 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СМСМ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2010-03-04T09:24:10Z</cp:lastPrinted>
  <dcterms:created xsi:type="dcterms:W3CDTF">2002-01-28T13:27:49Z</dcterms:created>
  <dcterms:modified xsi:type="dcterms:W3CDTF">2010-03-16T12:00:21Z</dcterms:modified>
  <cp:category/>
  <cp:version/>
  <cp:contentType/>
  <cp:contentStatus/>
</cp:coreProperties>
</file>